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01FS100\d01v1\Basel2\Transversal Risks\Reports\Disclosure\2020\202012\Final\Resubmission_May212021\"/>
    </mc:Choice>
  </mc:AlternateContent>
  <xr:revisionPtr revIDLastSave="0" documentId="13_ncr:1_{EEF7F74F-D4AB-4837-8C13-C1AF58ECB7BA}" xr6:coauthVersionLast="45" xr6:coauthVersionMax="45" xr10:uidLastSave="{00000000-0000-0000-0000-000000000000}"/>
  <bookViews>
    <workbookView xWindow="28680" yWindow="-120" windowWidth="29040" windowHeight="15840" xr2:uid="{A734B353-5E27-4E10-951F-B85A812DD603}"/>
  </bookViews>
  <sheets>
    <sheet name="KM1" sheetId="1" r:id="rId1"/>
    <sheet name="OV1" sheetId="2" r:id="rId2"/>
    <sheet name="CR8" sheetId="3" r:id="rId3"/>
    <sheet name="LIQ1" sheetId="4" r:id="rId4"/>
  </sheets>
  <definedNames>
    <definedName name="a0769878f84cd408b86fdb0207960d86c_r1_c1" localSheetId="3" hidden="1">'LIQ1'!$E$6</definedName>
    <definedName name="a121c69e77c5e4e97afa3e242fe2db129_r1_c1" localSheetId="2" hidden="1">'CR8'!$B$4</definedName>
    <definedName name="a176664f717cc47aba217b0d1c2d6055b_r1_c1" localSheetId="3" hidden="1">'LIQ1'!$H$6</definedName>
    <definedName name="a17f9b48cf40e466f9081db54bbcf8dc6_r1_c1" localSheetId="3" hidden="1">'LIQ1'!$I$6</definedName>
    <definedName name="a1a3348af98e84d34afe63763862b947a_r1_c1" localSheetId="1" hidden="1">'OV1'!$D$8</definedName>
    <definedName name="a1a3348af98e84d34afe63763862b947a_r29_c3" localSheetId="1" hidden="1">'OV1'!$F$36</definedName>
    <definedName name="a1aa3eca518b74aaea41ecd6b780ab7bc_r1_c1" localSheetId="3" hidden="1">'LIQ1'!$F$6</definedName>
    <definedName name="a249da806c99646b89195023c25d8fe87_r1_c1" localSheetId="0" hidden="1">'KM1'!$D$8</definedName>
    <definedName name="a249da806c99646b89195023c25d8fe87_r39_c5" localSheetId="0" hidden="1">'KM1'!$H$46</definedName>
    <definedName name="a2b936687deac40ac88c2159bf02d6919_r1_c1" localSheetId="3" hidden="1">'LIQ1'!$K$6</definedName>
    <definedName name="a36e32cde828948b8becb0888345c39c4_r1_c1" localSheetId="3" hidden="1">'LIQ1'!$L$5</definedName>
    <definedName name="a375c7444ddf14c9d99d36d5a55b07341_r1_c1" localSheetId="2" hidden="1">'CR8'!$B$18</definedName>
    <definedName name="a387aaf078f4f4d3398287c2bb789c8d8_r1_c1" localSheetId="3" hidden="1">'LIQ1'!$B$41</definedName>
    <definedName name="a3d0c28949e8a4f149e4a21e58ea8baef_r1_c1" localSheetId="3" hidden="1">'LIQ1'!$G$5</definedName>
    <definedName name="a3d4555d8374a4417adfa7dea80655f1c_r1_c1" localSheetId="2" hidden="1">'CR8'!$D$8</definedName>
    <definedName name="a3d4555d8374a4417adfa7dea80655f1c_r9_c2" localSheetId="2" hidden="1">'CR8'!$E$16</definedName>
    <definedName name="a54fed37c07314ec2b8f189ac5c1fddd7_r1_c1" localSheetId="1" hidden="1">'OV1'!$B$4</definedName>
    <definedName name="a5d69e0d174d3477d9e8c42b9a6dda68b_r1_c1" localSheetId="3" hidden="1">'LIQ1'!$E$5</definedName>
    <definedName name="a5fcf3d229b76411d86242d030a17fbac_r1_c1" localSheetId="3" hidden="1">'LIQ1'!$K$5</definedName>
    <definedName name="a8e01b8e04f924d088021638138b2f9fa_r1_c1" localSheetId="0" hidden="1">'KM1'!$B$48</definedName>
    <definedName name="a9598c6688e3f4f0db8f62af1359578e4_r1_c1" localSheetId="0" hidden="1">'KM1'!$B$4</definedName>
    <definedName name="aacb76aa522e245d7accf3cecf2b3a209_r1_c1" localSheetId="3" hidden="1">'LIQ1'!$G$6</definedName>
    <definedName name="ab22cce8179ea4d66af727211e4936aec_r1_c1" localSheetId="3" hidden="1">'LIQ1'!$B$4</definedName>
    <definedName name="ab32a478c0796412788de04fb7b164a3a_r1_c1" localSheetId="3" hidden="1">'LIQ1'!$L$6</definedName>
    <definedName name="ac90775e6868d45d38c6706113416fae3_r1_c1" localSheetId="3" hidden="1">'LIQ1'!$I$5</definedName>
    <definedName name="ad14b94c6a2e8474e86ecc5b73f19ab1c_r1_c1" localSheetId="3" hidden="1">'LIQ1'!$H$5</definedName>
    <definedName name="adbfc1f86d08a4624a5de0b38e392f914_r1_c1" localSheetId="3" hidden="1">'LIQ1'!$E$10</definedName>
    <definedName name="adbfc1f86d08a4624a5de0b38e392f914_r30_c8" localSheetId="3" hidden="1">'LIQ1'!$L$39</definedName>
    <definedName name="ae26a1fb5f5954012a71477963bf56c73_r1_c1" localSheetId="3" hidden="1">'LIQ1'!$F$5</definedName>
    <definedName name="ae51130e542604123a7aa754adc778c96_r1_c1" localSheetId="3" hidden="1">'LIQ1'!$J$5</definedName>
    <definedName name="ae7d34236f4f44a6aac20c0acb53c811c_r1_c1" localSheetId="1" hidden="1">'OV1'!$B$39</definedName>
    <definedName name="aee16d647ce6d4746a84e6d19c37b4f26_r1_c1" localSheetId="3" hidden="1">'LIQ1'!$J$6</definedName>
    <definedName name="AreValuesChangedAfterValidation">"Yes"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1" l="1"/>
  <c r="D30" i="1"/>
  <c r="D31" i="1" s="1"/>
  <c r="K37" i="2" l="1"/>
  <c r="F22" i="2" l="1"/>
  <c r="F21" i="2" s="1"/>
  <c r="D21" i="2"/>
  <c r="F11" i="2"/>
  <c r="F8" i="2" s="1"/>
  <c r="E8" i="2"/>
  <c r="E36" i="2" s="1"/>
  <c r="D8" i="2"/>
  <c r="H30" i="1"/>
  <c r="H31" i="1" s="1"/>
  <c r="F30" i="1"/>
  <c r="F31" i="1" s="1"/>
  <c r="E30" i="1"/>
  <c r="E31" i="1" s="1"/>
  <c r="D36" i="2" l="1"/>
  <c r="F36" i="2"/>
  <c r="E35" i="1"/>
</calcChain>
</file>

<file path=xl/sharedStrings.xml><?xml version="1.0" encoding="utf-8"?>
<sst xmlns="http://schemas.openxmlformats.org/spreadsheetml/2006/main" count="255" uniqueCount="169">
  <si>
    <t>[KM1] Key metrics</t>
  </si>
  <si>
    <t>in '000 EUR</t>
  </si>
  <si>
    <t>Code</t>
  </si>
  <si>
    <t>a</t>
  </si>
  <si>
    <t>b</t>
  </si>
  <si>
    <t>c</t>
  </si>
  <si>
    <t>d</t>
  </si>
  <si>
    <t>e</t>
  </si>
  <si>
    <t>Available capital (amounts)</t>
  </si>
  <si>
    <t>Common Equity Tier 1 (CET1)</t>
  </si>
  <si>
    <t>001</t>
  </si>
  <si>
    <t>Fully loaded ECL accounting model</t>
  </si>
  <si>
    <t>001a</t>
  </si>
  <si>
    <t xml:space="preserve">Tier 1 </t>
  </si>
  <si>
    <t>002</t>
  </si>
  <si>
    <t>Fully loaded ECL accounting model Tier 1</t>
  </si>
  <si>
    <t>002a</t>
  </si>
  <si>
    <t>Total capital</t>
  </si>
  <si>
    <t>003</t>
  </si>
  <si>
    <t>Fully loaded ECL accounting model total capital</t>
  </si>
  <si>
    <t>003a</t>
  </si>
  <si>
    <t>Risk-weighted assets (amounts)</t>
  </si>
  <si>
    <t>Total risk-weighted assets (RWA)</t>
  </si>
  <si>
    <t>004</t>
  </si>
  <si>
    <t>Risk-based capital ratios as a percentage of RWA</t>
  </si>
  <si>
    <t>Common Equity Tier 1 ratio (%)</t>
  </si>
  <si>
    <t>005</t>
  </si>
  <si>
    <t>Fully loaded ECL accounting model Common Equity Tier 1 (%)</t>
  </si>
  <si>
    <t>005a</t>
  </si>
  <si>
    <t>Tier 1 ratio (%)</t>
  </si>
  <si>
    <t>006</t>
  </si>
  <si>
    <t>Fully loaded ECL accounting model Tier 1 ratio (%)</t>
  </si>
  <si>
    <t>006a</t>
  </si>
  <si>
    <t>Total capital ratio (%)</t>
  </si>
  <si>
    <t>007</t>
  </si>
  <si>
    <t>Fully loaded ECL accounting model total capital ratio (%)</t>
  </si>
  <si>
    <t>007a</t>
  </si>
  <si>
    <t>Additional CET1 buffer requirements as a percentage of RWA</t>
  </si>
  <si>
    <t>Capital conservation buffer requirement (2.5% from 2019) (%)</t>
  </si>
  <si>
    <t>008</t>
  </si>
  <si>
    <t>Countercyclical buffer requirement (%)</t>
  </si>
  <si>
    <t>009</t>
  </si>
  <si>
    <t>Bank G-SIB and/or D-SIB additional requirements (%)</t>
  </si>
  <si>
    <t>010</t>
  </si>
  <si>
    <t>Total of bank CET1 specific buffer requirements (%) (row 8 + row 9 + row 10)</t>
  </si>
  <si>
    <t>011</t>
  </si>
  <si>
    <t>CET1 available after meeting the bank’s minimum capital requirements (%)</t>
  </si>
  <si>
    <t>012</t>
  </si>
  <si>
    <t>Basel III leverage ratio</t>
  </si>
  <si>
    <t>Total Basel III leverage ratio exposure measure</t>
  </si>
  <si>
    <t>013</t>
  </si>
  <si>
    <t>Basel III leverage ratio (%) (row 2 / row 13)</t>
  </si>
  <si>
    <t>014</t>
  </si>
  <si>
    <t>Fully loaded ECL accounting model Basel III leverage ratio (%) (row 2a / row13)</t>
  </si>
  <si>
    <t>014a</t>
  </si>
  <si>
    <t>Liquidity Coverage Ratio</t>
  </si>
  <si>
    <t>Total HQLA</t>
  </si>
  <si>
    <t>015</t>
  </si>
  <si>
    <t>Total net cash outflow</t>
  </si>
  <si>
    <t>016</t>
  </si>
  <si>
    <t>LCR ratio (%)</t>
  </si>
  <si>
    <t>017</t>
  </si>
  <si>
    <t>Net Stable Funding Ratio</t>
  </si>
  <si>
    <t>Total available stable funding</t>
  </si>
  <si>
    <t>018</t>
  </si>
  <si>
    <t>Total required stable funding</t>
  </si>
  <si>
    <t>019</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</si>
  <si>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</si>
  <si>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</si>
  <si>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</si>
  <si>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</si>
  <si>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</si>
  <si>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</si>
  <si>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</si>
  <si>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</si>
  <si>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</si>
  <si>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</si>
  <si>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</si>
  <si>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</si>
  <si>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</si>
  <si>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</si>
  <si>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</si>
  <si>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</si>
  <si>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</si>
  <si>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</si>
  <si>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</si>
  <si>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</si>
  <si>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</si>
  <si>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</si>
  <si>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</si>
  <si>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</si>
  <si>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021</t>
  </si>
  <si>
    <t>Large exposures</t>
  </si>
  <si>
    <t>022</t>
  </si>
  <si>
    <t>Operational risk</t>
  </si>
  <si>
    <t>023</t>
  </si>
  <si>
    <t>Of which basic indicator approach</t>
  </si>
  <si>
    <t>024</t>
  </si>
  <si>
    <t>025</t>
  </si>
  <si>
    <t>Of which advanced measurement approach</t>
  </si>
  <si>
    <t>026</t>
  </si>
  <si>
    <t>Amounts below the thresholds for deduction (subject to 250% risk weight)</t>
  </si>
  <si>
    <t>027</t>
  </si>
  <si>
    <t>Floor adjustment</t>
  </si>
  <si>
    <t>028</t>
  </si>
  <si>
    <t>Total</t>
  </si>
  <si>
    <t>029</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</si>
  <si>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</si>
  <si>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</si>
  <si>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</si>
  <si>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</si>
  <si>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</si>
  <si>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</si>
  <si>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</si>
  <si>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</si>
  <si>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</si>
  <si>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</si>
  <si>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</si>
  <si>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</si>
  <si>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LIQ1] LCR disclosure template</t>
  </si>
  <si>
    <t>[Scope of consolidation (solo/consolidated)]</t>
  </si>
  <si>
    <t xml:space="preserve">Total unweighted value </t>
  </si>
  <si>
    <t xml:space="preserve">Total weighted value </t>
  </si>
  <si>
    <t>Quarter ending on (dd/mm/yyyy)</t>
  </si>
  <si>
    <t>Number of data points used in the calculation of averages</t>
  </si>
  <si>
    <t>f</t>
  </si>
  <si>
    <t>g</t>
  </si>
  <si>
    <t>h</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</si>
  <si>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</si>
  <si>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</si>
  <si>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</si>
  <si>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</si>
  <si>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</si>
  <si>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</si>
  <si>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</si>
  <si>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</si>
  <si>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</si>
  <si>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</si>
  <si>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</si>
  <si>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r>
      <t>Additional requirements</t>
    </r>
    <r>
      <rPr>
        <strike/>
        <sz val="11"/>
        <color rgb="FF00008F"/>
        <rFont val="Calibri"/>
        <family val="2"/>
        <scheme val="minor"/>
      </rPr>
      <t xml:space="preserve"> </t>
    </r>
  </si>
  <si>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</si>
  <si>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</si>
  <si>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</si>
  <si>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</si>
  <si>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</si>
  <si>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</si>
  <si>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</si>
  <si>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</si>
  <si>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</si>
  <si>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</si>
  <si>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</si>
  <si>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EU-19a</t>
  </si>
  <si>
    <t>(Excess inflows from a related specialised credit institution)</t>
  </si>
  <si>
    <t>EU-19b</t>
  </si>
  <si>
    <t>TOTAL CASH INFLOWS</t>
  </si>
  <si>
    <t>Fully exempt inflows</t>
  </si>
  <si>
    <t>EU-20a</t>
  </si>
  <si>
    <t>Inflows Subject to 90% Cap</t>
  </si>
  <si>
    <t>EU-20b</t>
  </si>
  <si>
    <t>Inflows Subject to 75% Cap</t>
  </si>
  <si>
    <t>EU-20c</t>
  </si>
  <si>
    <t>LIQUIDITY BUFFER</t>
  </si>
  <si>
    <t>TOTAL NET CASH OUTFLOWS</t>
  </si>
  <si>
    <t>LIQUIDITY COVERAGE RATIO (%)</t>
  </si>
  <si>
    <t/>
  </si>
  <si>
    <t xml:space="preserve">RWA decrease is mainly driven by the origination of the RMBS with Significant Risk Transfer (SRT) and the implementation the new PD model for mortgages. The own funds increased as a result of incorporating full-year profit into the capital position.
LCR:
The consolidated LCR of ABB has decreased to 197% in Q4 2020, both the retail deposits and mortgage loan production have increased over the quarter. The LCR is still well above the minimum regulatory requirement of 100%.
ABB’s liquidity has remained stable over the last year as the sustained mortgage loans production was offset by the issuance of new covered bonds and an increase in retail deposits. Furthermore ABB participated in the new TLTRO and PELTRO programs of the ECB. 
NSFR:
The Net Stable Funding Ratio remains stable at 133%, which is comparable with Q3 2020 and comfortably above the 100% minimum regulatory requirement.                                                                                               </t>
  </si>
  <si>
    <t>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quarter the IRB RWA went down with € 417 mln mainly driven by the origination of the RMBS with Significant Risk Transfer (SRT) and the carve-out of the intermediation activity.</t>
  </si>
  <si>
    <t>ABB received the supervisory approval to implement the new PD model for mortgage loans which resulted in an RWA decline of € 94 mln (excl. macro-prudential add-on). 
In December, ABB launched a synthetic RMBS with Significant Risk Transfer to support the growth of the loan portfolio while optimising the risk-return balance. This resulted in an RWA decrease of € 281 mln. 
Note that the figures in this table exclude the macro-prudential add-ons.</t>
  </si>
  <si>
    <t xml:space="preserve">The LCR of ABB sits comfortably above the minimum required 100% and  remains above 180%. 
The liquidity buffer is made up of central bank cash deposits and bonds. The bonds consist solely of Level 1 LCR eligible assets, of which the bulk has sovereign governments or supranational organisations as issuer.
The outflows consist mainly of retail deposit outflows while the inflows come mainly from retail credit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</si>
</sst>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_-;\-* #,##0_-;_-*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rgb="FF00008F"/>
      <name val="Calibri"/>
      <family val="2"/>
      <scheme val="minor"/>
    </font>
    <font>
      <b/>
      <sz val="11"/>
      <color theme="0"/>
      <name val="Arial"/>
      <family val="2"/>
    </font>
    <font>
      <b/>
      <sz val="11"/>
      <color rgb="FF00008F"/>
      <name val="Calibri"/>
      <family val="2"/>
      <scheme val="minor"/>
    </font>
    <font>
      <b/>
      <sz val="11"/>
      <color rgb="FF00008F"/>
      <name val="Arial"/>
      <family val="2"/>
    </font>
    <font>
      <sz val="11"/>
      <color rgb="FF00008F"/>
      <name val="Calibri"/>
      <family val="2"/>
    </font>
    <font>
      <b/>
      <sz val="11"/>
      <color rgb="FF00008F"/>
      <name val="Calibri"/>
      <family val="2"/>
    </font>
    <font>
      <sz val="11"/>
      <color rgb="FF00008F"/>
      <name val="Calibri"/>
      <family val="2"/>
      <scheme val="minor"/>
    </font>
    <font>
      <b/>
      <sz val="11"/>
      <color theme="0"/>
      <name val="Calibri"/>
      <family val="2"/>
    </font>
    <font>
      <b/>
      <sz val="18"/>
      <color rgb="FF00008F"/>
      <name val="Calibri"/>
      <family val="2"/>
      <scheme val="minor"/>
    </font>
    <font>
      <sz val="11"/>
      <color theme="0"/>
      <name val="Calibri"/>
      <family val="2"/>
    </font>
    <font>
      <b/>
      <sz val="12"/>
      <color rgb="FF0070C0"/>
      <name val="Calibri"/>
      <family val="2"/>
      <scheme val="minor"/>
    </font>
    <font>
      <b/>
      <sz val="10"/>
      <color rgb="FF00008F"/>
      <name val="Calibri"/>
      <family val="2"/>
      <scheme val="minor"/>
    </font>
    <font>
      <strike/>
      <sz val="11"/>
      <color rgb="FF00008F"/>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rgb="FF808080"/>
        <bgColor indexed="64"/>
      </patternFill>
    </fill>
    <fill>
      <patternFill patternType="solid">
        <fgColor rgb="FFFFFFFF"/>
        <bgColor indexed="64"/>
      </patternFill>
    </fill>
  </fills>
  <borders count="39">
    <border>
      <left/>
      <right/>
      <top/>
      <bottom/>
      <diagonal/>
    </border>
    <border>
      <left style="thin">
        <color rgb="FF00008F"/>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rgb="FF00008F"/>
      </left>
      <right style="thin">
        <color rgb="FF00008F"/>
      </right>
      <top style="thin">
        <color rgb="FF00008F"/>
      </top>
      <bottom style="thin">
        <color rgb="FF00008F"/>
      </bottom>
      <diagonal/>
    </border>
    <border>
      <left/>
      <right/>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top style="thin">
        <color rgb="FF00008F"/>
      </top>
      <bottom/>
      <diagonal/>
    </border>
    <border>
      <left/>
      <right style="thin">
        <color theme="0"/>
      </right>
      <top style="thin">
        <color rgb="FF00008F"/>
      </top>
      <bottom/>
      <diagonal/>
    </border>
    <border>
      <left style="thin">
        <color theme="0"/>
      </left>
      <right/>
      <top style="thin">
        <color rgb="FF00008F"/>
      </top>
      <bottom/>
      <diagonal/>
    </border>
    <border>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theme="0"/>
      </right>
      <top style="thin">
        <color rgb="FF00008F"/>
      </top>
      <bottom style="thin">
        <color auto="1"/>
      </bottom>
      <diagonal/>
    </border>
    <border>
      <left style="thin">
        <color theme="0"/>
      </left>
      <right style="thin">
        <color rgb="FF00008F"/>
      </right>
      <top style="thin">
        <color rgb="FF00008F"/>
      </top>
      <bottom style="thin">
        <color auto="1"/>
      </bottom>
      <diagonal/>
    </border>
    <border>
      <left style="thin">
        <color rgb="FF00008F"/>
      </left>
      <right style="thin">
        <color theme="0"/>
      </right>
      <top style="thin">
        <color theme="0"/>
      </top>
      <bottom style="thin">
        <color rgb="FF00008F"/>
      </bottom>
      <diagonal/>
    </border>
    <border>
      <left style="thin">
        <color theme="0"/>
      </left>
      <right style="thin">
        <color theme="0"/>
      </right>
      <top style="thin">
        <color auto="1"/>
      </top>
      <bottom style="thin">
        <color rgb="FF00008F"/>
      </bottom>
      <diagonal/>
    </border>
    <border>
      <left style="thin">
        <color theme="0"/>
      </left>
      <right style="thin">
        <color rgb="FF00008F"/>
      </right>
      <top style="thin">
        <color auto="1"/>
      </top>
      <bottom style="thin">
        <color rgb="FF00008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rgb="FF00008F"/>
      </top>
      <bottom style="thin">
        <color theme="0"/>
      </bottom>
      <diagonal/>
    </border>
    <border>
      <left/>
      <right/>
      <top style="thin">
        <color rgb="FF00008F"/>
      </top>
      <bottom style="thin">
        <color theme="0"/>
      </bottom>
      <diagonal/>
    </border>
    <border>
      <left style="thin">
        <color rgb="FF00008F"/>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rgb="FF00008F"/>
      </bottom>
      <diagonal/>
    </border>
    <border>
      <left style="thin">
        <color rgb="FF00008F"/>
      </left>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0" fontId="5" fillId="0" borderId="0" xfId="0" applyFont="1" applyAlignment="1">
      <alignment wrapText="1"/>
    </xf>
    <xf numFmtId="0" fontId="5" fillId="0" borderId="0" xfId="0" applyFont="1"/>
    <xf numFmtId="0" fontId="5" fillId="2" borderId="0" xfId="0" applyFont="1" applyFill="1" applyAlignment="1">
      <alignment wrapText="1"/>
    </xf>
    <xf numFmtId="0" fontId="5" fillId="2" borderId="0" xfId="0" applyFont="1" applyFill="1"/>
    <xf numFmtId="14" fontId="7" fillId="3" borderId="2" xfId="0" applyNumberFormat="1" applyFont="1" applyFill="1" applyBorder="1" applyAlignment="1">
      <alignment horizontal="center" vertical="center"/>
    </xf>
    <xf numFmtId="14" fontId="7" fillId="3" borderId="3" xfId="0" applyNumberFormat="1" applyFont="1" applyFill="1" applyBorder="1" applyAlignment="1">
      <alignment horizontal="center" vertical="center"/>
    </xf>
    <xf numFmtId="0" fontId="8" fillId="4" borderId="4" xfId="0" applyFont="1" applyFill="1" applyBorder="1" applyAlignment="1">
      <alignment vertical="center" wrapText="1"/>
    </xf>
    <xf numFmtId="0" fontId="8"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8" fillId="0" borderId="5" xfId="0" applyFont="1" applyBorder="1"/>
    <xf numFmtId="38" fontId="10" fillId="0" borderId="5" xfId="0" applyNumberFormat="1" applyFont="1" applyBorder="1" applyAlignment="1">
      <alignment horizontal="right" indent="1"/>
    </xf>
    <xf numFmtId="0" fontId="10" fillId="0" borderId="4" xfId="0" applyFont="1" applyBorder="1" applyAlignment="1">
      <alignment horizontal="left" vertical="top" wrapText="1" indent="1"/>
    </xf>
    <xf numFmtId="0" fontId="11" fillId="4" borderId="4" xfId="0" applyFont="1" applyFill="1" applyBorder="1" applyAlignment="1">
      <alignment horizontal="center" vertical="top"/>
    </xf>
    <xf numFmtId="38" fontId="12" fillId="0" borderId="4" xfId="0" applyNumberFormat="1" applyFont="1" applyBorder="1" applyAlignment="1">
      <alignment horizontal="right" wrapText="1" indent="1"/>
    </xf>
    <xf numFmtId="10" fontId="12" fillId="0" borderId="4" xfId="0" applyNumberFormat="1" applyFont="1" applyBorder="1" applyAlignment="1">
      <alignment horizontal="right" wrapText="1" indent="1"/>
    </xf>
    <xf numFmtId="0" fontId="6" fillId="0" borderId="0" xfId="0" applyFont="1" applyAlignment="1">
      <alignment vertical="center" wrapText="1"/>
    </xf>
    <xf numFmtId="49" fontId="2" fillId="3" borderId="13" xfId="0" applyNumberFormat="1" applyFont="1" applyFill="1" applyBorder="1" applyAlignment="1">
      <alignment horizontal="center" vertical="center" wrapText="1"/>
    </xf>
    <xf numFmtId="14" fontId="13" fillId="3" borderId="15" xfId="0" applyNumberFormat="1" applyFont="1" applyFill="1" applyBorder="1" applyAlignment="1">
      <alignment horizontal="center" vertical="center"/>
    </xf>
    <xf numFmtId="14" fontId="2" fillId="3" borderId="15" xfId="0" applyNumberFormat="1" applyFont="1" applyFill="1" applyBorder="1" applyAlignment="1">
      <alignment horizontal="center" vertical="center" wrapText="1"/>
    </xf>
    <xf numFmtId="14" fontId="2" fillId="3" borderId="16" xfId="0" applyNumberFormat="1" applyFont="1" applyFill="1" applyBorder="1" applyAlignment="1">
      <alignment horizontal="center" vertical="center" wrapText="1"/>
    </xf>
    <xf numFmtId="0" fontId="8" fillId="4" borderId="6" xfId="0" applyFont="1" applyFill="1" applyBorder="1" applyAlignment="1">
      <alignment vertical="center"/>
    </xf>
    <xf numFmtId="0" fontId="8" fillId="4" borderId="17"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8" fillId="4" borderId="18" xfId="0" applyNumberFormat="1" applyFont="1" applyFill="1" applyBorder="1" applyAlignment="1">
      <alignment horizontal="center" vertical="center" wrapText="1"/>
    </xf>
    <xf numFmtId="0" fontId="12" fillId="5" borderId="4" xfId="0" applyFont="1" applyFill="1" applyBorder="1" applyAlignment="1">
      <alignment horizontal="left" vertical="center" indent="1"/>
    </xf>
    <xf numFmtId="38" fontId="12" fillId="5" borderId="4" xfId="0" applyNumberFormat="1" applyFont="1" applyFill="1" applyBorder="1" applyAlignment="1">
      <alignment horizontal="right" wrapText="1" indent="1"/>
    </xf>
    <xf numFmtId="0" fontId="3" fillId="0" borderId="0" xfId="0" applyFont="1"/>
    <xf numFmtId="0" fontId="12" fillId="0" borderId="4" xfId="0" applyFont="1" applyBorder="1" applyAlignment="1">
      <alignment horizontal="left" vertical="center" indent="3"/>
    </xf>
    <xf numFmtId="0" fontId="4" fillId="3" borderId="2" xfId="0" applyFont="1" applyFill="1" applyBorder="1" applyAlignment="1">
      <alignment horizontal="left" vertical="center" indent="1"/>
    </xf>
    <xf numFmtId="38" fontId="0" fillId="0" borderId="0" xfId="0" applyNumberFormat="1"/>
    <xf numFmtId="0" fontId="0" fillId="0" borderId="0" xfId="0" applyAlignment="1">
      <alignment vertical="center" wrapText="1"/>
    </xf>
    <xf numFmtId="49" fontId="8" fillId="4" borderId="4" xfId="0" applyNumberFormat="1" applyFont="1" applyFill="1" applyBorder="1" applyAlignment="1">
      <alignment horizontal="center" vertical="center" wrapText="1"/>
    </xf>
    <xf numFmtId="0" fontId="4" fillId="3" borderId="1" xfId="0" applyFont="1" applyFill="1" applyBorder="1" applyAlignment="1">
      <alignment horizontal="left" vertical="center" wrapText="1" indent="1"/>
    </xf>
    <xf numFmtId="38" fontId="15" fillId="3" borderId="2" xfId="0" applyNumberFormat="1" applyFont="1" applyFill="1" applyBorder="1" applyAlignment="1">
      <alignment horizontal="right" wrapText="1" indent="1"/>
    </xf>
    <xf numFmtId="38" fontId="15" fillId="3" borderId="3" xfId="0" applyNumberFormat="1" applyFont="1" applyFill="1" applyBorder="1" applyAlignment="1">
      <alignment horizontal="right" wrapText="1" indent="1"/>
    </xf>
    <xf numFmtId="0" fontId="12" fillId="0" borderId="4" xfId="0" applyFont="1" applyBorder="1" applyAlignment="1">
      <alignment horizontal="left" vertical="center" wrapText="1" indent="1"/>
    </xf>
    <xf numFmtId="38" fontId="10" fillId="0" borderId="4" xfId="0" applyNumberFormat="1" applyFont="1" applyBorder="1" applyAlignment="1">
      <alignment horizontal="right" wrapText="1" indent="1"/>
    </xf>
    <xf numFmtId="0" fontId="12" fillId="0" borderId="0" xfId="0" applyFont="1" applyAlignment="1">
      <alignment vertical="center" wrapText="1"/>
    </xf>
    <xf numFmtId="0" fontId="0" fillId="2" borderId="0" xfId="0" applyFill="1"/>
    <xf numFmtId="0" fontId="16" fillId="2" borderId="0" xfId="0" applyFont="1" applyFill="1"/>
    <xf numFmtId="14" fontId="2" fillId="3" borderId="33" xfId="0" applyNumberFormat="1" applyFont="1" applyFill="1" applyBorder="1" applyAlignment="1">
      <alignment horizontal="center" vertical="center"/>
    </xf>
    <xf numFmtId="14" fontId="2" fillId="3" borderId="34"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17" fillId="4" borderId="4" xfId="0" applyFont="1" applyFill="1" applyBorder="1" applyAlignment="1">
      <alignment horizontal="center" vertical="center"/>
    </xf>
    <xf numFmtId="38" fontId="12" fillId="0" borderId="5" xfId="0" applyNumberFormat="1" applyFont="1" applyBorder="1" applyAlignment="1">
      <alignment horizontal="right" indent="1"/>
    </xf>
    <xf numFmtId="0" fontId="12" fillId="0" borderId="4" xfId="0" applyFont="1" applyBorder="1" applyAlignment="1">
      <alignment horizontal="left" vertical="center" indent="1"/>
    </xf>
    <xf numFmtId="0" fontId="8" fillId="0" borderId="4" xfId="0" applyFont="1" applyBorder="1" applyAlignment="1">
      <alignment vertical="center"/>
    </xf>
    <xf numFmtId="0" fontId="8" fillId="4" borderId="4" xfId="0" applyFont="1" applyFill="1" applyBorder="1" applyAlignment="1">
      <alignment horizontal="center" vertical="center"/>
    </xf>
    <xf numFmtId="38" fontId="12" fillId="6" borderId="4" xfId="0" applyNumberFormat="1" applyFont="1" applyFill="1" applyBorder="1" applyAlignment="1">
      <alignment horizontal="right" vertical="center" indent="1"/>
    </xf>
    <xf numFmtId="38" fontId="12" fillId="0" borderId="4" xfId="0" applyNumberFormat="1" applyFont="1" applyBorder="1" applyAlignment="1">
      <alignment horizontal="right" vertical="top" indent="1"/>
    </xf>
    <xf numFmtId="0" fontId="12" fillId="2" borderId="36" xfId="0" applyFont="1" applyFill="1" applyBorder="1" applyAlignment="1">
      <alignment horizontal="left" vertical="center" indent="1"/>
    </xf>
    <xf numFmtId="0" fontId="8" fillId="2" borderId="8" xfId="0" applyFont="1" applyFill="1" applyBorder="1" applyAlignment="1">
      <alignment horizontal="left" vertical="center"/>
    </xf>
    <xf numFmtId="0" fontId="0" fillId="2" borderId="37" xfId="0" applyFill="1" applyBorder="1"/>
    <xf numFmtId="0" fontId="12" fillId="2" borderId="4" xfId="0" applyFont="1" applyFill="1" applyBorder="1" applyAlignment="1">
      <alignment horizontal="left" vertical="center" wrapText="1" indent="1"/>
    </xf>
    <xf numFmtId="38" fontId="12" fillId="7" borderId="4" xfId="0" applyNumberFormat="1" applyFont="1" applyFill="1" applyBorder="1" applyAlignment="1">
      <alignment horizontal="right" vertical="top" indent="1"/>
    </xf>
    <xf numFmtId="0" fontId="0" fillId="2" borderId="38" xfId="0" applyFill="1" applyBorder="1"/>
    <xf numFmtId="38" fontId="12" fillId="0" borderId="4" xfId="0" quotePrefix="1" applyNumberFormat="1" applyFont="1" applyBorder="1" applyAlignment="1">
      <alignment horizontal="right" vertical="top" indent="1"/>
    </xf>
    <xf numFmtId="0" fontId="0" fillId="2" borderId="37" xfId="0" applyFill="1" applyBorder="1" applyAlignment="1">
      <alignment horizontal="left" indent="1"/>
    </xf>
    <xf numFmtId="0" fontId="0" fillId="2" borderId="38" xfId="0" applyFill="1" applyBorder="1" applyAlignment="1">
      <alignment horizontal="left" indent="1"/>
    </xf>
    <xf numFmtId="38" fontId="12" fillId="0" borderId="4" xfId="0" applyNumberFormat="1" applyFont="1" applyBorder="1" applyAlignment="1">
      <alignment horizontal="right" vertical="top" wrapText="1" indent="1"/>
    </xf>
    <xf numFmtId="0" fontId="12" fillId="4" borderId="4" xfId="0" applyFont="1" applyFill="1" applyBorder="1" applyAlignment="1">
      <alignment horizontal="left" vertical="center" indent="1"/>
    </xf>
    <xf numFmtId="38" fontId="12" fillId="4" borderId="4" xfId="0" quotePrefix="1" applyNumberFormat="1" applyFont="1" applyFill="1" applyBorder="1" applyAlignment="1">
      <alignment horizontal="right" vertical="top" indent="1"/>
    </xf>
    <xf numFmtId="38" fontId="12" fillId="4" borderId="4" xfId="0" applyNumberFormat="1" applyFont="1" applyFill="1" applyBorder="1" applyAlignment="1">
      <alignment horizontal="right" vertical="top" indent="1"/>
    </xf>
    <xf numFmtId="0" fontId="4" fillId="3" borderId="19" xfId="0" applyFont="1" applyFill="1" applyBorder="1" applyAlignment="1">
      <alignment horizontal="left" vertical="center" indent="1"/>
    </xf>
    <xf numFmtId="0" fontId="4" fillId="3" borderId="12" xfId="0" applyFont="1" applyFill="1" applyBorder="1" applyAlignment="1">
      <alignment horizontal="left" vertical="center" indent="1"/>
    </xf>
    <xf numFmtId="0" fontId="8" fillId="4" borderId="4" xfId="0" quotePrefix="1" applyFont="1" applyFill="1" applyBorder="1" applyAlignment="1">
      <alignment horizontal="center" vertical="center"/>
    </xf>
    <xf numFmtId="38" fontId="4" fillId="3" borderId="20" xfId="0" applyNumberFormat="1" applyFont="1" applyFill="1" applyBorder="1" applyAlignment="1">
      <alignment horizontal="right" vertical="center" indent="1"/>
    </xf>
    <xf numFmtId="38" fontId="4" fillId="3" borderId="13" xfId="0" applyNumberFormat="1" applyFont="1" applyFill="1" applyBorder="1" applyAlignment="1">
      <alignment horizontal="right" vertical="center" indent="1"/>
    </xf>
    <xf numFmtId="0" fontId="4" fillId="3" borderId="31" xfId="0" applyFont="1" applyFill="1" applyBorder="1" applyAlignment="1">
      <alignment horizontal="left" vertical="center" indent="1"/>
    </xf>
    <xf numFmtId="0" fontId="4" fillId="3" borderId="32" xfId="0" applyFont="1" applyFill="1" applyBorder="1" applyAlignment="1">
      <alignment horizontal="left" vertical="center" indent="1"/>
    </xf>
    <xf numFmtId="38" fontId="4" fillId="3" borderId="33" xfId="0" applyNumberFormat="1" applyFont="1" applyFill="1" applyBorder="1" applyAlignment="1">
      <alignment horizontal="right" vertical="center" indent="1"/>
    </xf>
    <xf numFmtId="38" fontId="4" fillId="3" borderId="34" xfId="0" applyNumberFormat="1" applyFont="1" applyFill="1" applyBorder="1" applyAlignment="1">
      <alignment horizontal="right" vertical="center" indent="1"/>
    </xf>
    <xf numFmtId="0" fontId="4" fillId="3" borderId="23" xfId="0" applyFont="1" applyFill="1" applyBorder="1" applyAlignment="1">
      <alignment horizontal="left" vertical="center" indent="1"/>
    </xf>
    <xf numFmtId="0" fontId="4" fillId="3" borderId="35" xfId="0" applyFont="1" applyFill="1" applyBorder="1" applyAlignment="1">
      <alignment horizontal="left" vertical="center" indent="1"/>
    </xf>
    <xf numFmtId="10" fontId="4" fillId="3" borderId="15" xfId="0" applyNumberFormat="1" applyFont="1" applyFill="1" applyBorder="1" applyAlignment="1">
      <alignment horizontal="right" vertical="center" indent="1"/>
    </xf>
    <xf numFmtId="10" fontId="4" fillId="3" borderId="16" xfId="0" applyNumberFormat="1" applyFont="1" applyFill="1" applyBorder="1" applyAlignment="1">
      <alignment horizontal="right" vertical="center" indent="1"/>
    </xf>
    <xf numFmtId="165" fontId="3" fillId="0" borderId="0" xfId="2" applyNumberFormat="1" applyFont="1"/>
    <xf numFmtId="165" fontId="0" fillId="0" borderId="0" xfId="2" applyNumberFormat="1" applyFont="1"/>
    <xf numFmtId="43" fontId="3" fillId="0" borderId="0" xfId="0" applyNumberFormat="1" applyFont="1"/>
    <xf numFmtId="0" fontId="6" fillId="0" borderId="0" xfId="0" applyFont="1" applyAlignment="1">
      <alignment horizontal="left" vertical="center" wrapText="1"/>
    </xf>
    <xf numFmtId="14"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2" fillId="0" borderId="6" xfId="0" applyFont="1" applyBorder="1" applyAlignment="1">
      <alignment horizontal="left" vertical="top" wrapText="1" indent="1"/>
    </xf>
    <xf numFmtId="0" fontId="12" fillId="0" borderId="7" xfId="0" applyFont="1" applyBorder="1" applyAlignment="1">
      <alignment horizontal="left" vertical="top" wrapText="1" indent="1"/>
    </xf>
    <xf numFmtId="0" fontId="12" fillId="0" borderId="8" xfId="0" applyFont="1" applyBorder="1" applyAlignment="1">
      <alignment horizontal="left" vertical="top" wrapText="1" inden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4" xfId="0"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9" fontId="2" fillId="3" borderId="12" xfId="0" applyNumberFormat="1" applyFont="1" applyFill="1" applyBorder="1" applyAlignment="1">
      <alignment horizontal="center" vertical="center" wrapText="1"/>
    </xf>
    <xf numFmtId="0" fontId="14" fillId="0" borderId="0" xfId="0" applyFont="1" applyAlignment="1">
      <alignment horizontal="left" vertical="center" wrapText="1"/>
    </xf>
    <xf numFmtId="14" fontId="2" fillId="3" borderId="19" xfId="0" applyNumberFormat="1"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5" xfId="0" applyFont="1" applyFill="1" applyBorder="1" applyAlignment="1">
      <alignment horizontal="center" vertical="center" wrapText="1"/>
    </xf>
    <xf numFmtId="49" fontId="2" fillId="3" borderId="21" xfId="0" applyNumberFormat="1"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49" fontId="2" fillId="3" borderId="22"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0" fontId="12" fillId="0" borderId="26" xfId="0" applyFont="1" applyBorder="1" applyAlignment="1">
      <alignment horizontal="left" vertical="top" wrapText="1" indent="1"/>
    </xf>
    <xf numFmtId="0" fontId="12" fillId="0" borderId="27" xfId="0" applyFont="1" applyBorder="1" applyAlignment="1">
      <alignment horizontal="left" vertical="top" wrapText="1" indent="1"/>
    </xf>
    <xf numFmtId="0" fontId="12" fillId="0" borderId="28" xfId="0" applyFont="1" applyBorder="1" applyAlignment="1">
      <alignment horizontal="left" vertical="top" wrapText="1" indent="1"/>
    </xf>
    <xf numFmtId="0" fontId="12" fillId="0" borderId="6"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0" fillId="0" borderId="0" xfId="0" applyAlignment="1">
      <alignment horizontal="left" vertical="top" wrapText="1"/>
    </xf>
    <xf numFmtId="0" fontId="12" fillId="4" borderId="6" xfId="0" applyFont="1" applyFill="1" applyBorder="1" applyAlignment="1">
      <alignment horizontal="left" vertical="center" wrapText="1" indent="1"/>
    </xf>
    <xf numFmtId="0" fontId="12" fillId="4" borderId="8" xfId="0" applyFont="1" applyFill="1" applyBorder="1" applyAlignment="1">
      <alignment horizontal="left" vertical="center" wrapText="1" indent="1"/>
    </xf>
    <xf numFmtId="0" fontId="8" fillId="4" borderId="6" xfId="0" applyFont="1" applyFill="1" applyBorder="1" applyAlignment="1">
      <alignment horizontal="left" vertical="center" wrapText="1"/>
    </xf>
    <xf numFmtId="0" fontId="8" fillId="4" borderId="8" xfId="0" applyFont="1" applyFill="1" applyBorder="1" applyAlignment="1">
      <alignment horizontal="left" vertical="center" wrapText="1"/>
    </xf>
    <xf numFmtId="0" fontId="12" fillId="2" borderId="36" xfId="0" applyFont="1" applyFill="1" applyBorder="1" applyAlignment="1">
      <alignment horizontal="left" vertical="center" wrapText="1" indent="1"/>
    </xf>
    <xf numFmtId="0" fontId="12" fillId="2" borderId="8" xfId="0" applyFont="1" applyFill="1" applyBorder="1" applyAlignment="1">
      <alignment horizontal="left" vertical="center" wrapText="1" indent="1"/>
    </xf>
    <xf numFmtId="0" fontId="12" fillId="2" borderId="6" xfId="0" applyFont="1" applyFill="1" applyBorder="1" applyAlignment="1">
      <alignment horizontal="left" vertical="center" wrapText="1" indent="1"/>
    </xf>
    <xf numFmtId="0" fontId="2" fillId="3" borderId="23" xfId="0" applyFont="1" applyFill="1" applyBorder="1" applyAlignment="1">
      <alignment vertical="center"/>
    </xf>
    <xf numFmtId="0" fontId="2" fillId="3" borderId="35" xfId="0" applyFont="1" applyFill="1" applyBorder="1" applyAlignment="1">
      <alignment vertical="center"/>
    </xf>
    <xf numFmtId="0" fontId="2" fillId="3" borderId="15" xfId="0" applyFont="1" applyFill="1" applyBorder="1" applyAlignment="1">
      <alignment vertical="center"/>
    </xf>
    <xf numFmtId="0" fontId="6" fillId="2" borderId="0" xfId="0" applyFont="1" applyFill="1" applyAlignment="1">
      <alignment horizontal="left" vertical="center"/>
    </xf>
    <xf numFmtId="0" fontId="2" fillId="3" borderId="19" xfId="0" applyFont="1" applyFill="1" applyBorder="1" applyAlignment="1">
      <alignment vertical="center"/>
    </xf>
    <xf numFmtId="0" fontId="2" fillId="3" borderId="12" xfId="0" applyFont="1" applyFill="1" applyBorder="1" applyAlignment="1">
      <alignment vertical="center"/>
    </xf>
    <xf numFmtId="0" fontId="2" fillId="3" borderId="20" xfId="0" applyFont="1" applyFill="1" applyBorder="1" applyAlignment="1">
      <alignment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1" xfId="0" applyFont="1" applyFill="1" applyBorder="1" applyAlignment="1">
      <alignment vertical="center"/>
    </xf>
    <xf numFmtId="0" fontId="2" fillId="3" borderId="32" xfId="0" applyFont="1" applyFill="1" applyBorder="1" applyAlignment="1">
      <alignment vertical="center"/>
    </xf>
    <xf numFmtId="0" fontId="2" fillId="3" borderId="33" xfId="0" applyFont="1" applyFill="1" applyBorder="1" applyAlignment="1">
      <alignment vertical="center"/>
    </xf>
    <xf numFmtId="0" fontId="0" fillId="0" borderId="0" xfId="0" applyFill="1"/>
    <xf numFmtId="0" fontId="8" fillId="0" borderId="5" xfId="0" applyFont="1" applyFill="1" applyBorder="1"/>
    <xf numFmtId="10" fontId="12" fillId="0" borderId="4" xfId="0" applyNumberFormat="1" applyFont="1" applyFill="1" applyBorder="1" applyAlignment="1">
      <alignment horizontal="right" wrapText="1" indent="1"/>
    </xf>
    <xf numFmtId="164" fontId="12" fillId="0" borderId="4" xfId="0" applyNumberFormat="1" applyFont="1" applyFill="1" applyBorder="1" applyAlignment="1">
      <alignment horizontal="right" wrapText="1" indent="1"/>
    </xf>
    <xf numFmtId="10" fontId="8" fillId="0" borderId="5" xfId="0" applyNumberFormat="1" applyFont="1" applyFill="1" applyBorder="1"/>
    <xf numFmtId="38" fontId="12" fillId="0" borderId="4" xfId="0" applyNumberFormat="1" applyFont="1" applyFill="1" applyBorder="1" applyAlignment="1">
      <alignment horizontal="right" wrapText="1" indent="1"/>
    </xf>
    <xf numFmtId="10" fontId="12" fillId="0" borderId="4" xfId="1" applyNumberFormat="1" applyFont="1" applyFill="1" applyBorder="1" applyAlignment="1">
      <alignment horizontal="right" wrapText="1" indent="1"/>
    </xf>
    <xf numFmtId="165" fontId="4" fillId="3" borderId="2" xfId="2" applyNumberFormat="1" applyFont="1" applyFill="1" applyBorder="1" applyAlignment="1">
      <alignment horizontal="left" vertical="center" inden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C520A-C726-44F5-811D-09BC804E101D}">
  <sheetPr codeName="Sheet5"/>
  <dimension ref="B1:H48"/>
  <sheetViews>
    <sheetView showGridLines="0" tabSelected="1" zoomScale="80" zoomScaleNormal="80" workbookViewId="0">
      <pane xSplit="3" ySplit="6" topLeftCell="D19" activePane="bottomRight" state="frozen"/>
      <selection activeCell="B41" sqref="B41:L41"/>
      <selection pane="topRight" activeCell="B41" sqref="B41:L41"/>
      <selection pane="bottomLeft" activeCell="B41" sqref="B41:L41"/>
      <selection pane="bottomRight" activeCell="Q46" sqref="Q46"/>
    </sheetView>
  </sheetViews>
  <sheetFormatPr defaultColWidth="9.1796875" defaultRowHeight="12.5" x14ac:dyDescent="0.25"/>
  <cols>
    <col min="1" max="1" width="0.81640625" style="2" customWidth="1"/>
    <col min="2" max="2" width="65" style="1" customWidth="1"/>
    <col min="3" max="3" width="7.1796875" style="2" customWidth="1"/>
    <col min="4" max="8" width="19.54296875" style="2" customWidth="1"/>
    <col min="9" max="16384" width="9.1796875" style="2"/>
  </cols>
  <sheetData>
    <row r="1" spans="2:8" ht="5.15" customHeight="1" x14ac:dyDescent="0.25"/>
    <row r="2" spans="2:8" ht="25.5" customHeight="1" x14ac:dyDescent="0.25">
      <c r="B2" s="81" t="s">
        <v>0</v>
      </c>
      <c r="C2" s="81"/>
      <c r="D2" s="81"/>
      <c r="E2" s="81"/>
      <c r="F2" s="81"/>
      <c r="G2" s="81"/>
      <c r="H2" s="81"/>
    </row>
    <row r="3" spans="2:8" ht="5.15" customHeight="1" x14ac:dyDescent="0.25">
      <c r="B3" s="3"/>
      <c r="C3" s="4"/>
      <c r="D3" s="4"/>
      <c r="E3" s="4"/>
      <c r="F3" s="4"/>
      <c r="G3" s="4"/>
      <c r="H3" s="4"/>
    </row>
    <row r="4" spans="2:8" ht="28.5" customHeight="1" x14ac:dyDescent="0.25">
      <c r="B4" s="82"/>
      <c r="C4" s="83"/>
      <c r="D4" s="5">
        <v>44196</v>
      </c>
      <c r="E4" s="5">
        <v>44104</v>
      </c>
      <c r="F4" s="5">
        <v>44012</v>
      </c>
      <c r="G4" s="5">
        <v>43921</v>
      </c>
      <c r="H4" s="6">
        <v>43830</v>
      </c>
    </row>
    <row r="5" spans="2:8" ht="12.75" customHeight="1" x14ac:dyDescent="0.25">
      <c r="B5" s="7" t="s">
        <v>1</v>
      </c>
      <c r="C5" s="8" t="s">
        <v>2</v>
      </c>
      <c r="D5" s="9" t="s">
        <v>3</v>
      </c>
      <c r="E5" s="9" t="s">
        <v>4</v>
      </c>
      <c r="F5" s="9" t="s">
        <v>5</v>
      </c>
      <c r="G5" s="9" t="s">
        <v>6</v>
      </c>
      <c r="H5" s="9" t="s">
        <v>7</v>
      </c>
    </row>
    <row r="6" spans="2:8" customFormat="1" ht="5.15" customHeight="1" x14ac:dyDescent="0.35"/>
    <row r="7" spans="2:8" customFormat="1" ht="14.5" x14ac:dyDescent="0.35">
      <c r="B7" s="10" t="s">
        <v>8</v>
      </c>
      <c r="C7" s="10"/>
      <c r="D7" s="11"/>
      <c r="E7" s="10"/>
    </row>
    <row r="8" spans="2:8" ht="14.5" x14ac:dyDescent="0.35">
      <c r="B8" s="12" t="s">
        <v>9</v>
      </c>
      <c r="C8" s="13" t="s">
        <v>10</v>
      </c>
      <c r="D8" s="14">
        <v>1102167.8999999999</v>
      </c>
      <c r="E8" s="14">
        <v>1027123</v>
      </c>
      <c r="F8" s="14">
        <v>1037570</v>
      </c>
      <c r="G8" s="14">
        <v>1044633</v>
      </c>
      <c r="H8" s="14">
        <v>1036593</v>
      </c>
    </row>
    <row r="9" spans="2:8" ht="14.5" x14ac:dyDescent="0.35">
      <c r="B9" s="12" t="s">
        <v>11</v>
      </c>
      <c r="C9" s="13" t="s">
        <v>12</v>
      </c>
      <c r="D9" s="14"/>
      <c r="E9" s="14"/>
      <c r="F9" s="14"/>
      <c r="G9" s="14"/>
      <c r="H9" s="14"/>
    </row>
    <row r="10" spans="2:8" ht="14.5" x14ac:dyDescent="0.35">
      <c r="B10" s="12" t="s">
        <v>13</v>
      </c>
      <c r="C10" s="13" t="s">
        <v>14</v>
      </c>
      <c r="D10" s="14">
        <v>1192167.8999999999</v>
      </c>
      <c r="E10" s="14">
        <v>1117123</v>
      </c>
      <c r="F10" s="14">
        <v>1127570</v>
      </c>
      <c r="G10" s="14">
        <v>1134633</v>
      </c>
      <c r="H10" s="14">
        <v>1126593</v>
      </c>
    </row>
    <row r="11" spans="2:8" ht="14.5" x14ac:dyDescent="0.35">
      <c r="B11" s="12" t="s">
        <v>15</v>
      </c>
      <c r="C11" s="13" t="s">
        <v>16</v>
      </c>
      <c r="D11" s="14"/>
      <c r="E11" s="14"/>
      <c r="F11" s="14"/>
      <c r="G11" s="14"/>
      <c r="H11" s="14"/>
    </row>
    <row r="12" spans="2:8" ht="14.5" x14ac:dyDescent="0.35">
      <c r="B12" s="12" t="s">
        <v>17</v>
      </c>
      <c r="C12" s="13" t="s">
        <v>18</v>
      </c>
      <c r="D12" s="14">
        <v>1193110.8999999999</v>
      </c>
      <c r="E12" s="14">
        <v>1118509</v>
      </c>
      <c r="F12" s="14">
        <v>1129866</v>
      </c>
      <c r="G12" s="14">
        <v>1137540</v>
      </c>
      <c r="H12" s="14">
        <v>1131202</v>
      </c>
    </row>
    <row r="13" spans="2:8" ht="14.5" x14ac:dyDescent="0.35">
      <c r="B13" s="12" t="s">
        <v>19</v>
      </c>
      <c r="C13" s="13" t="s">
        <v>20</v>
      </c>
      <c r="D13" s="14"/>
      <c r="E13" s="14"/>
      <c r="F13" s="14"/>
      <c r="G13" s="14"/>
      <c r="H13" s="14"/>
    </row>
    <row r="14" spans="2:8" customFormat="1" ht="5.15" customHeight="1" x14ac:dyDescent="0.35"/>
    <row r="15" spans="2:8" customFormat="1" ht="14.5" x14ac:dyDescent="0.35">
      <c r="B15" s="10" t="s">
        <v>21</v>
      </c>
      <c r="C15" s="10"/>
      <c r="D15" s="10"/>
      <c r="E15" s="10"/>
    </row>
    <row r="16" spans="2:8" ht="14.5" x14ac:dyDescent="0.35">
      <c r="B16" s="12" t="s">
        <v>22</v>
      </c>
      <c r="C16" s="13" t="s">
        <v>23</v>
      </c>
      <c r="D16" s="14">
        <v>5995224</v>
      </c>
      <c r="E16" s="14">
        <v>6388601</v>
      </c>
      <c r="F16" s="14">
        <v>6399070</v>
      </c>
      <c r="G16" s="14">
        <v>6577113</v>
      </c>
      <c r="H16" s="14">
        <v>6323875</v>
      </c>
    </row>
    <row r="17" spans="2:8" customFormat="1" ht="5.15" customHeight="1" x14ac:dyDescent="0.35"/>
    <row r="18" spans="2:8" customFormat="1" ht="14.5" x14ac:dyDescent="0.35">
      <c r="B18" s="10" t="s">
        <v>24</v>
      </c>
      <c r="C18" s="10"/>
      <c r="D18" s="10"/>
      <c r="E18" s="10"/>
    </row>
    <row r="19" spans="2:8" ht="14.5" x14ac:dyDescent="0.35">
      <c r="B19" s="12" t="s">
        <v>25</v>
      </c>
      <c r="C19" s="13" t="s">
        <v>26</v>
      </c>
      <c r="D19" s="15">
        <v>0.18384098742599109</v>
      </c>
      <c r="E19" s="15">
        <v>0.16077432289166282</v>
      </c>
      <c r="F19" s="15">
        <v>0.16214387403169522</v>
      </c>
      <c r="G19" s="15">
        <v>0.15882850119801803</v>
      </c>
      <c r="H19" s="15">
        <v>0.16391737660848768</v>
      </c>
    </row>
    <row r="20" spans="2:8" ht="14.5" x14ac:dyDescent="0.35">
      <c r="B20" s="12" t="s">
        <v>27</v>
      </c>
      <c r="C20" s="13" t="s">
        <v>28</v>
      </c>
      <c r="D20" s="15"/>
      <c r="E20" s="15"/>
      <c r="F20" s="15"/>
      <c r="G20" s="15"/>
      <c r="H20" s="15"/>
    </row>
    <row r="21" spans="2:8" ht="14.5" x14ac:dyDescent="0.35">
      <c r="B21" s="12" t="s">
        <v>29</v>
      </c>
      <c r="C21" s="13" t="s">
        <v>30</v>
      </c>
      <c r="D21" s="15">
        <v>0.19885293693780248</v>
      </c>
      <c r="E21" s="15">
        <v>0.17486191421251696</v>
      </c>
      <c r="F21" s="15">
        <v>0.17620841778570948</v>
      </c>
      <c r="G21" s="15">
        <v>0.17251231657415647</v>
      </c>
      <c r="H21" s="15">
        <v>0.17814915696467751</v>
      </c>
    </row>
    <row r="22" spans="2:8" ht="14.5" x14ac:dyDescent="0.35">
      <c r="B22" s="12" t="s">
        <v>31</v>
      </c>
      <c r="C22" s="13" t="s">
        <v>32</v>
      </c>
      <c r="D22" s="15"/>
      <c r="E22" s="15"/>
      <c r="F22" s="15"/>
      <c r="G22" s="15"/>
      <c r="H22" s="15"/>
    </row>
    <row r="23" spans="2:8" ht="14.5" x14ac:dyDescent="0.35">
      <c r="B23" s="12" t="s">
        <v>33</v>
      </c>
      <c r="C23" s="13" t="s">
        <v>34</v>
      </c>
      <c r="D23" s="15">
        <v>0.19901022880879846</v>
      </c>
      <c r="E23" s="15">
        <v>0.17507886311885809</v>
      </c>
      <c r="F23" s="15">
        <v>0.17656721992414523</v>
      </c>
      <c r="G23" s="15">
        <v>0.17295430381080573</v>
      </c>
      <c r="H23" s="15">
        <v>0.17887798224980728</v>
      </c>
    </row>
    <row r="24" spans="2:8" ht="14.5" x14ac:dyDescent="0.35">
      <c r="B24" s="12" t="s">
        <v>35</v>
      </c>
      <c r="C24" s="13" t="s">
        <v>36</v>
      </c>
      <c r="D24" s="14"/>
      <c r="E24" s="14"/>
      <c r="F24" s="14"/>
      <c r="G24" s="14"/>
      <c r="H24" s="14"/>
    </row>
    <row r="25" spans="2:8" customFormat="1" ht="5.15" customHeight="1" x14ac:dyDescent="0.35">
      <c r="D25" s="133"/>
      <c r="E25" s="133"/>
      <c r="F25" s="133"/>
      <c r="G25" s="133"/>
      <c r="H25" s="133"/>
    </row>
    <row r="26" spans="2:8" customFormat="1" ht="14.5" x14ac:dyDescent="0.35">
      <c r="B26" s="10" t="s">
        <v>37</v>
      </c>
      <c r="C26" s="10"/>
      <c r="D26" s="134"/>
      <c r="E26" s="134"/>
      <c r="F26" s="133"/>
      <c r="G26" s="133"/>
      <c r="H26" s="133"/>
    </row>
    <row r="27" spans="2:8" ht="14.5" x14ac:dyDescent="0.35">
      <c r="B27" s="12" t="s">
        <v>38</v>
      </c>
      <c r="C27" s="13" t="s">
        <v>39</v>
      </c>
      <c r="D27" s="135">
        <v>2.5000000000000001E-2</v>
      </c>
      <c r="E27" s="135">
        <v>2.5000000000000001E-2</v>
      </c>
      <c r="F27" s="135">
        <v>2.5000000000000001E-2</v>
      </c>
      <c r="G27" s="135">
        <v>2.5000000000000001E-2</v>
      </c>
      <c r="H27" s="135">
        <v>2.5000000000000001E-2</v>
      </c>
    </row>
    <row r="28" spans="2:8" ht="14.5" x14ac:dyDescent="0.35">
      <c r="B28" s="12" t="s">
        <v>40</v>
      </c>
      <c r="C28" s="13" t="s">
        <v>41</v>
      </c>
      <c r="D28" s="136">
        <v>1.0000000000000001E-5</v>
      </c>
      <c r="E28" s="136">
        <v>1.0000000000000001E-5</v>
      </c>
      <c r="F28" s="136">
        <v>2.0000000000000002E-5</v>
      </c>
      <c r="G28" s="136">
        <v>1.7000000000000001E-4</v>
      </c>
      <c r="H28" s="136">
        <v>1.5843544538538199E-4</v>
      </c>
    </row>
    <row r="29" spans="2:8" ht="14.5" x14ac:dyDescent="0.35">
      <c r="B29" s="12" t="s">
        <v>42</v>
      </c>
      <c r="C29" s="13" t="s">
        <v>43</v>
      </c>
      <c r="D29" s="135">
        <v>7.4999999999999997E-3</v>
      </c>
      <c r="E29" s="135">
        <v>7.4999999999999997E-3</v>
      </c>
      <c r="F29" s="135">
        <v>7.4999999999999997E-3</v>
      </c>
      <c r="G29" s="135">
        <v>7.4999999999999997E-3</v>
      </c>
      <c r="H29" s="135">
        <v>7.4999999999999997E-3</v>
      </c>
    </row>
    <row r="30" spans="2:8" ht="29" x14ac:dyDescent="0.35">
      <c r="B30" s="12" t="s">
        <v>44</v>
      </c>
      <c r="C30" s="13" t="s">
        <v>45</v>
      </c>
      <c r="D30" s="135">
        <f>D27+D28+D29</f>
        <v>3.2509999999999997E-2</v>
      </c>
      <c r="E30" s="135">
        <f t="shared" ref="E30:H30" si="0">E27+E28+E29</f>
        <v>3.2509999999999997E-2</v>
      </c>
      <c r="F30" s="135">
        <f t="shared" si="0"/>
        <v>3.252E-2</v>
      </c>
      <c r="G30" s="135">
        <v>3.27E-2</v>
      </c>
      <c r="H30" s="135">
        <f t="shared" si="0"/>
        <v>3.2658435445385381E-2</v>
      </c>
    </row>
    <row r="31" spans="2:8" ht="29" x14ac:dyDescent="0.35">
      <c r="B31" s="12" t="s">
        <v>46</v>
      </c>
      <c r="C31" s="13" t="s">
        <v>47</v>
      </c>
      <c r="D31" s="135">
        <f>D19-D30-4.5%-2.75%</f>
        <v>7.8830987425991109E-2</v>
      </c>
      <c r="E31" s="135">
        <f>E19-E30-4.5%-2.75%</f>
        <v>5.5764322891662846E-2</v>
      </c>
      <c r="F31" s="135">
        <f>F19-F30-4.5%-2.75%</f>
        <v>5.7123874031695235E-2</v>
      </c>
      <c r="G31" s="135">
        <f>G19-G30-4.5%-2.75%</f>
        <v>5.3628501198018028E-2</v>
      </c>
      <c r="H31" s="135">
        <f>H19-H30-4.5%-3%</f>
        <v>5.6258941163102302E-2</v>
      </c>
    </row>
    <row r="32" spans="2:8" customFormat="1" ht="5.15" customHeight="1" x14ac:dyDescent="0.35">
      <c r="D32" s="133"/>
      <c r="E32" s="133"/>
      <c r="F32" s="133"/>
      <c r="G32" s="133"/>
      <c r="H32" s="133"/>
    </row>
    <row r="33" spans="2:8" customFormat="1" ht="14.5" x14ac:dyDescent="0.35">
      <c r="B33" s="10" t="s">
        <v>48</v>
      </c>
      <c r="C33" s="10"/>
      <c r="D33" s="137"/>
      <c r="E33" s="137"/>
      <c r="F33" s="137"/>
      <c r="G33" s="137"/>
      <c r="H33" s="137"/>
    </row>
    <row r="34" spans="2:8" ht="14.5" x14ac:dyDescent="0.35">
      <c r="B34" s="12" t="s">
        <v>49</v>
      </c>
      <c r="C34" s="13" t="s">
        <v>50</v>
      </c>
      <c r="D34" s="138">
        <v>30900192.79162319</v>
      </c>
      <c r="E34" s="138">
        <v>29682717.097791862</v>
      </c>
      <c r="F34" s="138">
        <v>29689304.283300001</v>
      </c>
      <c r="G34" s="138">
        <v>28283706</v>
      </c>
      <c r="H34" s="138">
        <v>28288201</v>
      </c>
    </row>
    <row r="35" spans="2:8" ht="14.5" x14ac:dyDescent="0.35">
      <c r="B35" s="12" t="s">
        <v>51</v>
      </c>
      <c r="C35" s="13" t="s">
        <v>52</v>
      </c>
      <c r="D35" s="139">
        <v>3.8581244720362638E-2</v>
      </c>
      <c r="E35" s="139">
        <f>IFERROR(E10/E34,"")</f>
        <v>3.7635469701764748E-2</v>
      </c>
      <c r="F35" s="139">
        <v>3.7978997057005782E-2</v>
      </c>
      <c r="G35" s="139">
        <v>4.0116136124452716E-2</v>
      </c>
      <c r="H35" s="139">
        <v>3.9825544226018472E-2</v>
      </c>
    </row>
    <row r="36" spans="2:8" ht="29" x14ac:dyDescent="0.35">
      <c r="B36" s="12" t="s">
        <v>53</v>
      </c>
      <c r="C36" s="13" t="s">
        <v>54</v>
      </c>
      <c r="D36" s="138"/>
      <c r="E36" s="138"/>
      <c r="F36" s="138"/>
      <c r="G36" s="138"/>
      <c r="H36" s="138"/>
    </row>
    <row r="37" spans="2:8" customFormat="1" ht="5.15" customHeight="1" x14ac:dyDescent="0.35">
      <c r="D37" s="133"/>
      <c r="E37" s="133"/>
      <c r="F37" s="133"/>
      <c r="G37" s="133"/>
      <c r="H37" s="133"/>
    </row>
    <row r="38" spans="2:8" customFormat="1" ht="14.5" x14ac:dyDescent="0.35">
      <c r="B38" s="10" t="s">
        <v>55</v>
      </c>
      <c r="C38" s="10"/>
      <c r="D38" s="134"/>
      <c r="E38" s="134"/>
      <c r="F38" s="133"/>
      <c r="G38" s="133"/>
      <c r="H38" s="133"/>
    </row>
    <row r="39" spans="2:8" ht="14.5" x14ac:dyDescent="0.35">
      <c r="B39" s="12" t="s">
        <v>56</v>
      </c>
      <c r="C39" s="13" t="s">
        <v>57</v>
      </c>
      <c r="D39" s="138">
        <v>4150120</v>
      </c>
      <c r="E39" s="138">
        <v>3829983</v>
      </c>
      <c r="F39" s="138">
        <v>4025921.2466000002</v>
      </c>
      <c r="G39" s="138">
        <v>2948031</v>
      </c>
      <c r="H39" s="138">
        <v>3395814</v>
      </c>
    </row>
    <row r="40" spans="2:8" ht="14.5" x14ac:dyDescent="0.35">
      <c r="B40" s="12" t="s">
        <v>58</v>
      </c>
      <c r="C40" s="13" t="s">
        <v>59</v>
      </c>
      <c r="D40" s="138">
        <v>2110256</v>
      </c>
      <c r="E40" s="138">
        <v>1899822</v>
      </c>
      <c r="F40" s="138">
        <v>1795093.7039999999</v>
      </c>
      <c r="G40" s="138">
        <v>1525312</v>
      </c>
      <c r="H40" s="138">
        <v>1714418</v>
      </c>
    </row>
    <row r="41" spans="2:8" ht="14.5" x14ac:dyDescent="0.35">
      <c r="B41" s="12" t="s">
        <v>60</v>
      </c>
      <c r="C41" s="13" t="s">
        <v>61</v>
      </c>
      <c r="D41" s="135">
        <v>1.9666429096754139</v>
      </c>
      <c r="E41" s="135">
        <v>2.0159693908166134</v>
      </c>
      <c r="F41" s="135">
        <v>2.242735985107104</v>
      </c>
      <c r="G41" s="135">
        <v>1.9327396624428315</v>
      </c>
      <c r="H41" s="135">
        <v>1.9807386530006101</v>
      </c>
    </row>
    <row r="42" spans="2:8" customFormat="1" ht="5.15" customHeight="1" x14ac:dyDescent="0.35">
      <c r="D42" s="133"/>
      <c r="E42" s="133"/>
      <c r="F42" s="133"/>
      <c r="G42" s="133"/>
      <c r="H42" s="133"/>
    </row>
    <row r="43" spans="2:8" customFormat="1" ht="14.5" x14ac:dyDescent="0.35">
      <c r="B43" s="10" t="s">
        <v>62</v>
      </c>
      <c r="C43" s="10"/>
      <c r="D43" s="134"/>
      <c r="E43" s="134"/>
      <c r="F43" s="133"/>
      <c r="G43" s="133"/>
      <c r="H43" s="133"/>
    </row>
    <row r="44" spans="2:8" ht="14.5" x14ac:dyDescent="0.35">
      <c r="B44" s="12" t="s">
        <v>63</v>
      </c>
      <c r="C44" s="13" t="s">
        <v>64</v>
      </c>
      <c r="D44" s="14">
        <v>28279462</v>
      </c>
      <c r="E44" s="14">
        <v>26604952</v>
      </c>
      <c r="F44" s="14">
        <v>26766435.147300001</v>
      </c>
      <c r="G44" s="14">
        <v>24826391</v>
      </c>
      <c r="H44" s="14">
        <v>24695709</v>
      </c>
    </row>
    <row r="45" spans="2:8" ht="14.5" x14ac:dyDescent="0.35">
      <c r="B45" s="12" t="s">
        <v>65</v>
      </c>
      <c r="C45" s="13" t="s">
        <v>66</v>
      </c>
      <c r="D45" s="14">
        <v>21282606</v>
      </c>
      <c r="E45" s="14">
        <v>20245184</v>
      </c>
      <c r="F45" s="14">
        <v>20200450.2388</v>
      </c>
      <c r="G45" s="14">
        <v>19030845</v>
      </c>
      <c r="H45" s="14">
        <v>18635675</v>
      </c>
    </row>
    <row r="46" spans="2:8" ht="14.5" x14ac:dyDescent="0.35">
      <c r="B46" s="12" t="s">
        <v>67</v>
      </c>
      <c r="C46" s="13" t="s">
        <v>68</v>
      </c>
      <c r="D46" s="15">
        <v>1.3287593633975088</v>
      </c>
      <c r="E46" s="15">
        <v>1.3141373276725961</v>
      </c>
      <c r="F46" s="15">
        <v>1.3250415129801607</v>
      </c>
      <c r="G46" s="15">
        <v>1.3045343493680917</v>
      </c>
      <c r="H46" s="15">
        <v>1.3251845720640654</v>
      </c>
    </row>
    <row r="48" spans="2:8" ht="187.5" customHeight="1" x14ac:dyDescent="0.25">
      <c r="B48" s="84" t="s">
        <v>165</v>
      </c>
      <c r="C48" s="85"/>
      <c r="D48" s="85"/>
      <c r="E48" s="85"/>
      <c r="F48" s="85"/>
      <c r="G48" s="85"/>
      <c r="H48" s="86"/>
    </row>
  </sheetData>
  <mergeCells count="3">
    <mergeCell ref="B2:H2"/>
    <mergeCell ref="B4:C4"/>
    <mergeCell ref="B48:H48"/>
  </mergeCells>
  <pageMargins left="0.7" right="0.7" top="0.75" bottom="0.75" header="0.3" footer="0.3"/>
  <pageSetup paperSize="9" orientation="landscape" r:id="rId1"/>
  <headerFooter>
    <oddFooter>&amp;C&amp;1#&amp;"Calibri"&amp;10&amp;K000000Internal</oddFooter>
  </headerFooter>
  <ignoredErrors>
    <ignoredError sqref="C8:C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25869-BA1B-4E91-8FDB-B18BAEB58202}">
  <sheetPr codeName="Sheet16"/>
  <dimension ref="B1:K39"/>
  <sheetViews>
    <sheetView showGridLines="0" zoomScale="70" zoomScaleNormal="70" zoomScaleSheetLayoutView="68" workbookViewId="0">
      <pane xSplit="3" ySplit="7" topLeftCell="D20" activePane="bottomRight" state="frozen"/>
      <selection activeCell="B41" sqref="B41:L41"/>
      <selection pane="topRight" activeCell="B41" sqref="B41:L41"/>
      <selection pane="bottomLeft" activeCell="B41" sqref="B41:L41"/>
      <selection pane="bottomRight" activeCell="K50" sqref="K50"/>
    </sheetView>
  </sheetViews>
  <sheetFormatPr defaultRowHeight="14.5" x14ac:dyDescent="0.35"/>
  <cols>
    <col min="1" max="1" width="0.81640625" customWidth="1"/>
    <col min="2" max="2" width="49.26953125" customWidth="1"/>
    <col min="4" max="4" width="26" customWidth="1"/>
    <col min="5" max="6" width="26.1796875" customWidth="1"/>
    <col min="9" max="9" width="19.7265625" bestFit="1" customWidth="1"/>
    <col min="10" max="10" width="18" bestFit="1" customWidth="1"/>
    <col min="11" max="11" width="16.6328125" bestFit="1" customWidth="1"/>
  </cols>
  <sheetData>
    <row r="1" spans="2:11" ht="5.15" customHeight="1" x14ac:dyDescent="0.35"/>
    <row r="2" spans="2:11" ht="25.5" customHeight="1" x14ac:dyDescent="0.35">
      <c r="B2" s="16" t="s">
        <v>69</v>
      </c>
      <c r="C2" s="16"/>
      <c r="D2" s="16"/>
      <c r="E2" s="16"/>
      <c r="F2" s="16"/>
    </row>
    <row r="3" spans="2:11" ht="5.15" customHeight="1" x14ac:dyDescent="0.35"/>
    <row r="4" spans="2:11" ht="29" x14ac:dyDescent="0.35">
      <c r="B4" s="87"/>
      <c r="C4" s="88"/>
      <c r="D4" s="91" t="s">
        <v>70</v>
      </c>
      <c r="E4" s="92"/>
      <c r="F4" s="17" t="s">
        <v>71</v>
      </c>
    </row>
    <row r="5" spans="2:11" x14ac:dyDescent="0.35">
      <c r="B5" s="89"/>
      <c r="C5" s="90"/>
      <c r="D5" s="18">
        <v>44196</v>
      </c>
      <c r="E5" s="19">
        <v>44104</v>
      </c>
      <c r="F5" s="20">
        <v>44196</v>
      </c>
    </row>
    <row r="6" spans="2:11" ht="15" customHeight="1" x14ac:dyDescent="0.35">
      <c r="B6" s="21" t="s">
        <v>1</v>
      </c>
      <c r="C6" s="22" t="s">
        <v>2</v>
      </c>
      <c r="D6" s="23" t="s">
        <v>3</v>
      </c>
      <c r="E6" s="23" t="s">
        <v>4</v>
      </c>
      <c r="F6" s="24" t="s">
        <v>5</v>
      </c>
    </row>
    <row r="7" spans="2:11" ht="5.15" customHeight="1" x14ac:dyDescent="0.35"/>
    <row r="8" spans="2:11" s="27" customFormat="1" ht="14.25" customHeight="1" x14ac:dyDescent="0.35">
      <c r="B8" s="25" t="s">
        <v>72</v>
      </c>
      <c r="C8" s="8" t="s">
        <v>10</v>
      </c>
      <c r="D8" s="26">
        <f>SUM(D9:D12)</f>
        <v>5071218.9271954754</v>
      </c>
      <c r="E8" s="26">
        <f>SUM(E9:E12)</f>
        <v>5459138.6982116103</v>
      </c>
      <c r="F8" s="26">
        <f>SUM(F9:F12)</f>
        <v>405697.51417563803</v>
      </c>
      <c r="I8" s="78"/>
      <c r="J8" s="80"/>
      <c r="K8" s="78"/>
    </row>
    <row r="9" spans="2:11" x14ac:dyDescent="0.35">
      <c r="B9" s="28" t="s">
        <v>73</v>
      </c>
      <c r="C9" s="8" t="s">
        <v>14</v>
      </c>
      <c r="D9" s="14">
        <v>364983</v>
      </c>
      <c r="E9" s="14">
        <v>335637.69821160997</v>
      </c>
      <c r="F9" s="14">
        <v>29198.639999999999</v>
      </c>
      <c r="I9" s="79"/>
      <c r="J9" s="27"/>
      <c r="K9" s="78"/>
    </row>
    <row r="10" spans="2:11" x14ac:dyDescent="0.35">
      <c r="B10" s="28" t="s">
        <v>74</v>
      </c>
      <c r="C10" s="8" t="s">
        <v>18</v>
      </c>
      <c r="D10" s="14"/>
      <c r="E10" s="14"/>
      <c r="F10" s="14" t="s">
        <v>164</v>
      </c>
      <c r="I10" s="79"/>
      <c r="J10" s="27"/>
      <c r="K10" s="78"/>
    </row>
    <row r="11" spans="2:11" x14ac:dyDescent="0.35">
      <c r="B11" s="28" t="s">
        <v>75</v>
      </c>
      <c r="C11" s="8" t="s">
        <v>23</v>
      </c>
      <c r="D11" s="14">
        <v>4706235.9271954754</v>
      </c>
      <c r="E11" s="14">
        <v>5123501</v>
      </c>
      <c r="F11" s="14">
        <f>D11*0.08</f>
        <v>376498.87417563802</v>
      </c>
      <c r="I11" s="79"/>
      <c r="J11" s="27"/>
      <c r="K11" s="78"/>
    </row>
    <row r="12" spans="2:11" x14ac:dyDescent="0.35">
      <c r="B12" s="28" t="s">
        <v>76</v>
      </c>
      <c r="C12" s="8" t="s">
        <v>26</v>
      </c>
      <c r="D12" s="14"/>
      <c r="E12" s="14"/>
      <c r="F12" s="14" t="s">
        <v>164</v>
      </c>
      <c r="I12" s="79"/>
      <c r="J12" s="27"/>
      <c r="K12" s="78"/>
    </row>
    <row r="13" spans="2:11" s="27" customFormat="1" x14ac:dyDescent="0.35">
      <c r="B13" s="25" t="s">
        <v>77</v>
      </c>
      <c r="C13" s="8" t="s">
        <v>30</v>
      </c>
      <c r="D13" s="26">
        <v>46895</v>
      </c>
      <c r="E13" s="26">
        <v>124560</v>
      </c>
      <c r="F13" s="26">
        <v>3751.6</v>
      </c>
      <c r="I13" s="78"/>
      <c r="K13" s="78"/>
    </row>
    <row r="14" spans="2:11" x14ac:dyDescent="0.35">
      <c r="B14" s="28" t="s">
        <v>78</v>
      </c>
      <c r="C14" s="8" t="s">
        <v>34</v>
      </c>
      <c r="D14" s="14">
        <v>27696</v>
      </c>
      <c r="E14" s="14">
        <v>66133</v>
      </c>
      <c r="F14" s="14">
        <v>2215.6799999999998</v>
      </c>
      <c r="I14" s="79"/>
      <c r="J14" s="27"/>
      <c r="K14" s="78"/>
    </row>
    <row r="15" spans="2:11" x14ac:dyDescent="0.35">
      <c r="B15" s="28" t="s">
        <v>79</v>
      </c>
      <c r="C15" s="8" t="s">
        <v>39</v>
      </c>
      <c r="D15" s="14"/>
      <c r="E15" s="14"/>
      <c r="F15" s="14" t="s">
        <v>164</v>
      </c>
      <c r="I15" s="79"/>
      <c r="J15" s="27"/>
      <c r="K15" s="78"/>
    </row>
    <row r="16" spans="2:11" x14ac:dyDescent="0.35">
      <c r="B16" s="28" t="s">
        <v>73</v>
      </c>
      <c r="C16" s="8" t="s">
        <v>41</v>
      </c>
      <c r="D16" s="14"/>
      <c r="E16" s="14">
        <v>11304</v>
      </c>
      <c r="F16" s="14" t="s">
        <v>164</v>
      </c>
      <c r="I16" s="79"/>
      <c r="J16" s="27"/>
      <c r="K16" s="78"/>
    </row>
    <row r="17" spans="2:11" x14ac:dyDescent="0.35">
      <c r="B17" s="28" t="s">
        <v>80</v>
      </c>
      <c r="C17" s="8" t="s">
        <v>43</v>
      </c>
      <c r="D17" s="14"/>
      <c r="E17" s="14"/>
      <c r="F17" s="14" t="s">
        <v>164</v>
      </c>
      <c r="I17" s="79"/>
      <c r="J17" s="27"/>
      <c r="K17" s="78"/>
    </row>
    <row r="18" spans="2:11" x14ac:dyDescent="0.35">
      <c r="B18" s="28" t="s">
        <v>81</v>
      </c>
      <c r="C18" s="8" t="s">
        <v>45</v>
      </c>
      <c r="D18" s="14">
        <v>441</v>
      </c>
      <c r="E18" s="14">
        <v>455</v>
      </c>
      <c r="F18" s="14">
        <v>35.28</v>
      </c>
      <c r="I18" s="79"/>
      <c r="J18" s="27"/>
      <c r="K18" s="78"/>
    </row>
    <row r="19" spans="2:11" x14ac:dyDescent="0.35">
      <c r="B19" s="28" t="s">
        <v>82</v>
      </c>
      <c r="C19" s="8" t="s">
        <v>47</v>
      </c>
      <c r="D19" s="14">
        <v>18758</v>
      </c>
      <c r="E19" s="14">
        <v>46668</v>
      </c>
      <c r="F19" s="14">
        <v>1500.64</v>
      </c>
      <c r="I19" s="79"/>
      <c r="J19" s="27"/>
      <c r="K19" s="78"/>
    </row>
    <row r="20" spans="2:11" s="27" customFormat="1" ht="14.25" customHeight="1" x14ac:dyDescent="0.35">
      <c r="B20" s="25" t="s">
        <v>83</v>
      </c>
      <c r="C20" s="8" t="s">
        <v>50</v>
      </c>
      <c r="D20" s="26"/>
      <c r="E20" s="26"/>
      <c r="F20" s="26" t="s">
        <v>164</v>
      </c>
      <c r="I20" s="78"/>
      <c r="K20" s="78"/>
    </row>
    <row r="21" spans="2:11" s="27" customFormat="1" ht="15" customHeight="1" x14ac:dyDescent="0.35">
      <c r="B21" s="25" t="s">
        <v>84</v>
      </c>
      <c r="C21" s="8" t="s">
        <v>52</v>
      </c>
      <c r="D21" s="26">
        <f>SUM(D22:D25)</f>
        <v>92559</v>
      </c>
      <c r="E21" s="26"/>
      <c r="F21" s="26">
        <f>SUM(F22:F25)</f>
        <v>7404.72</v>
      </c>
      <c r="I21" s="78"/>
      <c r="K21" s="78"/>
    </row>
    <row r="22" spans="2:11" x14ac:dyDescent="0.35">
      <c r="B22" s="28" t="s">
        <v>85</v>
      </c>
      <c r="C22" s="8" t="s">
        <v>57</v>
      </c>
      <c r="D22" s="14">
        <v>92559</v>
      </c>
      <c r="E22" s="14"/>
      <c r="F22" s="14">
        <f>D22*0.08</f>
        <v>7404.72</v>
      </c>
      <c r="I22" s="79"/>
      <c r="J22" s="27"/>
      <c r="K22" s="78"/>
    </row>
    <row r="23" spans="2:11" x14ac:dyDescent="0.35">
      <c r="B23" s="28" t="s">
        <v>86</v>
      </c>
      <c r="C23" s="8" t="s">
        <v>59</v>
      </c>
      <c r="D23" s="14"/>
      <c r="E23" s="14"/>
      <c r="F23" s="14" t="s">
        <v>164</v>
      </c>
      <c r="I23" s="79"/>
      <c r="J23" s="27"/>
      <c r="K23" s="78"/>
    </row>
    <row r="24" spans="2:11" x14ac:dyDescent="0.35">
      <c r="B24" s="28" t="s">
        <v>87</v>
      </c>
      <c r="C24" s="8" t="s">
        <v>61</v>
      </c>
      <c r="D24" s="14"/>
      <c r="E24" s="14"/>
      <c r="F24" s="14" t="s">
        <v>164</v>
      </c>
      <c r="I24" s="79"/>
      <c r="J24" s="27"/>
      <c r="K24" s="78"/>
    </row>
    <row r="25" spans="2:11" x14ac:dyDescent="0.35">
      <c r="B25" s="28" t="s">
        <v>88</v>
      </c>
      <c r="C25" s="8" t="s">
        <v>64</v>
      </c>
      <c r="D25" s="14"/>
      <c r="E25" s="14"/>
      <c r="F25" s="14" t="s">
        <v>164</v>
      </c>
      <c r="I25" s="79"/>
      <c r="J25" s="27"/>
      <c r="K25" s="78"/>
    </row>
    <row r="26" spans="2:11" s="27" customFormat="1" ht="14.25" customHeight="1" x14ac:dyDescent="0.35">
      <c r="B26" s="25" t="s">
        <v>89</v>
      </c>
      <c r="C26" s="8" t="s">
        <v>66</v>
      </c>
      <c r="D26" s="26">
        <v>17516</v>
      </c>
      <c r="E26" s="26">
        <v>64043</v>
      </c>
      <c r="F26" s="26">
        <v>1401.28</v>
      </c>
      <c r="I26" s="78"/>
      <c r="K26" s="78"/>
    </row>
    <row r="27" spans="2:11" x14ac:dyDescent="0.35">
      <c r="B27" s="28" t="s">
        <v>73</v>
      </c>
      <c r="C27" s="8" t="s">
        <v>68</v>
      </c>
      <c r="D27" s="14">
        <v>17516</v>
      </c>
      <c r="E27" s="14">
        <v>64043</v>
      </c>
      <c r="F27" s="14">
        <v>1401.28</v>
      </c>
      <c r="I27" s="79"/>
      <c r="J27" s="27"/>
      <c r="K27" s="78"/>
    </row>
    <row r="28" spans="2:11" x14ac:dyDescent="0.35">
      <c r="B28" s="28" t="s">
        <v>90</v>
      </c>
      <c r="C28" s="8" t="s">
        <v>91</v>
      </c>
      <c r="D28" s="14"/>
      <c r="E28" s="14"/>
      <c r="F28" s="14" t="s">
        <v>164</v>
      </c>
      <c r="I28" s="79"/>
      <c r="J28" s="27"/>
      <c r="K28" s="78"/>
    </row>
    <row r="29" spans="2:11" s="27" customFormat="1" ht="14.25" customHeight="1" x14ac:dyDescent="0.35">
      <c r="B29" s="25" t="s">
        <v>92</v>
      </c>
      <c r="C29" s="8" t="s">
        <v>93</v>
      </c>
      <c r="D29" s="26"/>
      <c r="E29" s="26"/>
      <c r="F29" s="26" t="s">
        <v>164</v>
      </c>
      <c r="I29" s="78"/>
      <c r="K29" s="78"/>
    </row>
    <row r="30" spans="2:11" s="27" customFormat="1" ht="14.25" customHeight="1" x14ac:dyDescent="0.35">
      <c r="B30" s="25" t="s">
        <v>94</v>
      </c>
      <c r="C30" s="8" t="s">
        <v>95</v>
      </c>
      <c r="D30" s="26">
        <v>699118</v>
      </c>
      <c r="E30" s="26">
        <v>658421</v>
      </c>
      <c r="F30" s="26">
        <v>55929.440000000002</v>
      </c>
      <c r="I30" s="78"/>
      <c r="K30" s="78"/>
    </row>
    <row r="31" spans="2:11" x14ac:dyDescent="0.35">
      <c r="B31" s="28" t="s">
        <v>96</v>
      </c>
      <c r="C31" s="8" t="s">
        <v>97</v>
      </c>
      <c r="D31" s="14">
        <v>699118</v>
      </c>
      <c r="E31" s="14">
        <v>658421</v>
      </c>
      <c r="F31" s="14">
        <v>55929.440000000002</v>
      </c>
      <c r="I31" s="79"/>
      <c r="J31" s="27"/>
      <c r="K31" s="78"/>
    </row>
    <row r="32" spans="2:11" x14ac:dyDescent="0.35">
      <c r="B32" s="28" t="s">
        <v>88</v>
      </c>
      <c r="C32" s="8" t="s">
        <v>98</v>
      </c>
      <c r="D32" s="14"/>
      <c r="E32" s="14"/>
      <c r="F32" s="14" t="s">
        <v>164</v>
      </c>
      <c r="I32" s="79"/>
      <c r="J32" s="27"/>
      <c r="K32" s="78"/>
    </row>
    <row r="33" spans="2:11" x14ac:dyDescent="0.35">
      <c r="B33" s="28" t="s">
        <v>99</v>
      </c>
      <c r="C33" s="8" t="s">
        <v>100</v>
      </c>
      <c r="D33" s="14"/>
      <c r="E33" s="14"/>
      <c r="F33" s="14" t="s">
        <v>164</v>
      </c>
      <c r="I33" s="79"/>
      <c r="J33" s="27"/>
      <c r="K33" s="78"/>
    </row>
    <row r="34" spans="2:11" s="27" customFormat="1" ht="14.25" customHeight="1" x14ac:dyDescent="0.35">
      <c r="B34" s="25" t="s">
        <v>101</v>
      </c>
      <c r="C34" s="8" t="s">
        <v>102</v>
      </c>
      <c r="D34" s="26">
        <v>67917</v>
      </c>
      <c r="E34" s="26">
        <v>82439</v>
      </c>
      <c r="F34" s="26">
        <v>5433.36</v>
      </c>
      <c r="I34" s="78"/>
      <c r="K34" s="78"/>
    </row>
    <row r="35" spans="2:11" s="27" customFormat="1" ht="14.25" customHeight="1" x14ac:dyDescent="0.35">
      <c r="B35" s="25" t="s">
        <v>103</v>
      </c>
      <c r="C35" s="8" t="s">
        <v>104</v>
      </c>
      <c r="D35" s="26">
        <v>5467136.8644684199</v>
      </c>
      <c r="E35" s="26">
        <v>4840235</v>
      </c>
      <c r="F35" s="26">
        <v>437370.94915747363</v>
      </c>
      <c r="I35" s="78"/>
      <c r="K35" s="78"/>
    </row>
    <row r="36" spans="2:11" x14ac:dyDescent="0.35">
      <c r="B36" s="29" t="s">
        <v>105</v>
      </c>
      <c r="C36" s="8" t="s">
        <v>106</v>
      </c>
      <c r="D36" s="140">
        <f>D8+D13+D20+D21+D26+D29+D30+D34+D35</f>
        <v>11462360.791663896</v>
      </c>
      <c r="E36" s="140">
        <f>E8+E13+E20+E21+E26+E29+E30+E34+E35</f>
        <v>11228836.69821161</v>
      </c>
      <c r="F36" s="140">
        <f>F8+F13+F21+F26+F30+F34+F35</f>
        <v>916988.86333311163</v>
      </c>
      <c r="I36" s="79"/>
      <c r="J36" s="27"/>
      <c r="K36" s="78"/>
    </row>
    <row r="37" spans="2:11" ht="5.15" customHeight="1" x14ac:dyDescent="0.35">
      <c r="J37" s="27"/>
      <c r="K37" s="78">
        <f t="shared" ref="K37" si="0">D37*0.08</f>
        <v>0</v>
      </c>
    </row>
    <row r="38" spans="2:11" x14ac:dyDescent="0.35">
      <c r="E38" s="30"/>
    </row>
    <row r="39" spans="2:11" ht="68.150000000000006" customHeight="1" x14ac:dyDescent="0.35">
      <c r="B39" s="84" t="s">
        <v>166</v>
      </c>
      <c r="C39" s="85"/>
      <c r="D39" s="85"/>
      <c r="E39" s="85"/>
      <c r="F39" s="86"/>
      <c r="G39" s="31"/>
    </row>
  </sheetData>
  <mergeCells count="3">
    <mergeCell ref="B4:C5"/>
    <mergeCell ref="D4:E4"/>
    <mergeCell ref="B39:F39"/>
  </mergeCells>
  <pageMargins left="0.7" right="0.7" top="0.75" bottom="0.75" header="0.3" footer="0.3"/>
  <pageSetup paperSize="9" orientation="portrait" r:id="rId1"/>
  <headerFooter>
    <oddFooter>&amp;C&amp;1#&amp;"Calibri"&amp;10&amp;K000000Internal</oddFooter>
  </headerFooter>
  <ignoredErrors>
    <ignoredError sqref="D8:F35 F36" formulaRange="1"/>
    <ignoredError sqref="C8:C3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0C615-515B-4AC8-92BA-580B078334B8}">
  <sheetPr codeName="Sheet35"/>
  <dimension ref="B1:I18"/>
  <sheetViews>
    <sheetView showGridLines="0" zoomScale="80" zoomScaleNormal="80" workbookViewId="0">
      <pane xSplit="3" ySplit="7" topLeftCell="D8" activePane="bottomRight" state="frozen"/>
      <selection activeCell="B41" sqref="B41:L41"/>
      <selection pane="topRight" activeCell="B41" sqref="B41:L41"/>
      <selection pane="bottomLeft" activeCell="B41" sqref="B41:L41"/>
      <selection pane="bottomRight" activeCell="E24" sqref="E24"/>
    </sheetView>
  </sheetViews>
  <sheetFormatPr defaultRowHeight="14.5" x14ac:dyDescent="0.35"/>
  <cols>
    <col min="1" max="1" width="0.81640625" customWidth="1"/>
    <col min="2" max="2" width="55" customWidth="1"/>
    <col min="4" max="6" width="26.1796875" customWidth="1"/>
  </cols>
  <sheetData>
    <row r="1" spans="2:5" ht="5.15" customHeight="1" x14ac:dyDescent="0.35"/>
    <row r="2" spans="2:5" ht="25.5" customHeight="1" x14ac:dyDescent="0.35">
      <c r="B2" s="93" t="s">
        <v>107</v>
      </c>
      <c r="C2" s="93"/>
      <c r="D2" s="93"/>
      <c r="E2" s="93"/>
    </row>
    <row r="3" spans="2:5" ht="5.15" customHeight="1" x14ac:dyDescent="0.35"/>
    <row r="4" spans="2:5" x14ac:dyDescent="0.35">
      <c r="B4" s="94">
        <v>44196</v>
      </c>
      <c r="C4" s="95"/>
      <c r="D4" s="98" t="s">
        <v>108</v>
      </c>
      <c r="E4" s="100" t="s">
        <v>109</v>
      </c>
    </row>
    <row r="5" spans="2:5" x14ac:dyDescent="0.35">
      <c r="B5" s="96"/>
      <c r="C5" s="97"/>
      <c r="D5" s="99"/>
      <c r="E5" s="101"/>
    </row>
    <row r="6" spans="2:5" x14ac:dyDescent="0.35">
      <c r="B6" s="7" t="s">
        <v>1</v>
      </c>
      <c r="C6" s="8" t="s">
        <v>2</v>
      </c>
      <c r="D6" s="32" t="s">
        <v>3</v>
      </c>
      <c r="E6" s="32" t="s">
        <v>4</v>
      </c>
    </row>
    <row r="7" spans="2:5" ht="5.15" customHeight="1" x14ac:dyDescent="0.35"/>
    <row r="8" spans="2:5" x14ac:dyDescent="0.35">
      <c r="B8" s="33" t="s">
        <v>110</v>
      </c>
      <c r="C8" s="8" t="s">
        <v>10</v>
      </c>
      <c r="D8" s="34">
        <v>3185500</v>
      </c>
      <c r="E8" s="35">
        <v>254840</v>
      </c>
    </row>
    <row r="9" spans="2:5" x14ac:dyDescent="0.35">
      <c r="B9" s="36" t="s">
        <v>111</v>
      </c>
      <c r="C9" s="8" t="s">
        <v>14</v>
      </c>
      <c r="D9" s="37">
        <v>76887</v>
      </c>
      <c r="E9" s="37">
        <v>6150.96</v>
      </c>
    </row>
    <row r="10" spans="2:5" x14ac:dyDescent="0.35">
      <c r="B10" s="36" t="s">
        <v>112</v>
      </c>
      <c r="C10" s="8" t="s">
        <v>18</v>
      </c>
      <c r="D10" s="37">
        <v>-14411</v>
      </c>
      <c r="E10" s="37">
        <v>-1152.8800000000001</v>
      </c>
    </row>
    <row r="11" spans="2:5" x14ac:dyDescent="0.35">
      <c r="B11" s="36" t="s">
        <v>113</v>
      </c>
      <c r="C11" s="8" t="s">
        <v>23</v>
      </c>
      <c r="D11" s="37">
        <v>-94000</v>
      </c>
      <c r="E11" s="37">
        <v>-7520</v>
      </c>
    </row>
    <row r="12" spans="2:5" x14ac:dyDescent="0.35">
      <c r="B12" s="36" t="s">
        <v>114</v>
      </c>
      <c r="C12" s="8" t="s">
        <v>26</v>
      </c>
      <c r="D12" s="37"/>
      <c r="E12" s="37" t="s">
        <v>164</v>
      </c>
    </row>
    <row r="13" spans="2:5" x14ac:dyDescent="0.35">
      <c r="B13" s="36" t="s">
        <v>115</v>
      </c>
      <c r="C13" s="8" t="s">
        <v>30</v>
      </c>
      <c r="D13" s="37"/>
      <c r="E13" s="37" t="s">
        <v>164</v>
      </c>
    </row>
    <row r="14" spans="2:5" x14ac:dyDescent="0.35">
      <c r="B14" s="36" t="s">
        <v>116</v>
      </c>
      <c r="C14" s="8" t="s">
        <v>34</v>
      </c>
      <c r="D14" s="37"/>
      <c r="E14" s="37" t="s">
        <v>164</v>
      </c>
    </row>
    <row r="15" spans="2:5" x14ac:dyDescent="0.35">
      <c r="B15" s="36" t="s">
        <v>117</v>
      </c>
      <c r="C15" s="8" t="s">
        <v>39</v>
      </c>
      <c r="D15" s="37">
        <v>-281500</v>
      </c>
      <c r="E15" s="37">
        <v>-22520</v>
      </c>
    </row>
    <row r="16" spans="2:5" x14ac:dyDescent="0.35">
      <c r="B16" s="33" t="s">
        <v>118</v>
      </c>
      <c r="C16" s="8" t="s">
        <v>41</v>
      </c>
      <c r="D16" s="34">
        <v>2872476</v>
      </c>
      <c r="E16" s="35">
        <v>229798.08000000002</v>
      </c>
    </row>
    <row r="18" spans="2:9" ht="92.15" customHeight="1" x14ac:dyDescent="0.35">
      <c r="B18" s="102" t="s">
        <v>167</v>
      </c>
      <c r="C18" s="103"/>
      <c r="D18" s="103"/>
      <c r="E18" s="104"/>
      <c r="F18" s="38"/>
      <c r="G18" s="38"/>
      <c r="H18" s="38"/>
      <c r="I18" s="38"/>
    </row>
  </sheetData>
  <mergeCells count="5">
    <mergeCell ref="B2:E2"/>
    <mergeCell ref="B4:C5"/>
    <mergeCell ref="D4:D5"/>
    <mergeCell ref="E4:E5"/>
    <mergeCell ref="B18:E18"/>
  </mergeCells>
  <pageMargins left="0.7" right="0.7" top="0.75" bottom="0.75" header="0.3" footer="0.3"/>
  <pageSetup orientation="portrait" r:id="rId1"/>
  <headerFooter>
    <oddFooter>&amp;C&amp;1#&amp;"Calibri"&amp;10&amp;K000000Internal</oddFooter>
  </headerFooter>
  <ignoredErrors>
    <ignoredError sqref="C8:C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70924-0514-4C4B-8498-90F87B015A12}">
  <sheetPr codeName="Sheet12"/>
  <dimension ref="B1:M43"/>
  <sheetViews>
    <sheetView showGridLines="0" zoomScale="70" zoomScaleNormal="70" workbookViewId="0">
      <pane xSplit="4" ySplit="8" topLeftCell="E9" activePane="bottomRight" state="frozen"/>
      <selection activeCell="B4" sqref="B4:C5"/>
      <selection pane="topRight" activeCell="B4" sqref="B4:C5"/>
      <selection pane="bottomLeft" activeCell="B4" sqref="B4:C5"/>
      <selection pane="bottomRight" activeCell="C46" sqref="C46"/>
    </sheetView>
  </sheetViews>
  <sheetFormatPr defaultColWidth="9.1796875" defaultRowHeight="14.5" x14ac:dyDescent="0.35"/>
  <cols>
    <col min="1" max="1" width="0.81640625" customWidth="1"/>
    <col min="2" max="2" width="6.7265625" customWidth="1"/>
    <col min="3" max="3" width="67.54296875" customWidth="1"/>
    <col min="4" max="4" width="6.54296875" bestFit="1" customWidth="1"/>
    <col min="5" max="12" width="16.1796875" customWidth="1"/>
    <col min="14" max="14" width="18" bestFit="1" customWidth="1"/>
  </cols>
  <sheetData>
    <row r="1" spans="2:13" s="39" customFormat="1" ht="5.15" customHeight="1" x14ac:dyDescent="0.35"/>
    <row r="2" spans="2:13" s="39" customFormat="1" ht="25.5" customHeight="1" x14ac:dyDescent="0.35">
      <c r="B2" s="121" t="s">
        <v>119</v>
      </c>
      <c r="C2" s="121"/>
      <c r="D2" s="121"/>
      <c r="E2" s="121"/>
      <c r="F2" s="121"/>
      <c r="G2" s="121"/>
      <c r="H2" s="121"/>
      <c r="I2" s="121"/>
      <c r="J2" s="121"/>
      <c r="K2" s="121"/>
      <c r="L2" s="121"/>
    </row>
    <row r="3" spans="2:13" s="39" customFormat="1" ht="5.15" customHeight="1" x14ac:dyDescent="0.35">
      <c r="B3" s="40"/>
      <c r="C3" s="40"/>
      <c r="D3" s="40"/>
    </row>
    <row r="4" spans="2:13" ht="15.75" customHeight="1" x14ac:dyDescent="0.35">
      <c r="B4" s="122" t="s">
        <v>120</v>
      </c>
      <c r="C4" s="123"/>
      <c r="D4" s="124"/>
      <c r="E4" s="125" t="s">
        <v>121</v>
      </c>
      <c r="F4" s="126"/>
      <c r="G4" s="126"/>
      <c r="H4" s="127"/>
      <c r="I4" s="128" t="s">
        <v>122</v>
      </c>
      <c r="J4" s="128"/>
      <c r="K4" s="128"/>
      <c r="L4" s="129"/>
    </row>
    <row r="5" spans="2:13" x14ac:dyDescent="0.35">
      <c r="B5" s="130" t="s">
        <v>123</v>
      </c>
      <c r="C5" s="131"/>
      <c r="D5" s="132"/>
      <c r="E5" s="41">
        <v>44196</v>
      </c>
      <c r="F5" s="41">
        <v>44104</v>
      </c>
      <c r="G5" s="41">
        <v>44012</v>
      </c>
      <c r="H5" s="41">
        <v>43921</v>
      </c>
      <c r="I5" s="41">
        <v>44196</v>
      </c>
      <c r="J5" s="41">
        <v>44104</v>
      </c>
      <c r="K5" s="41">
        <v>44012</v>
      </c>
      <c r="L5" s="42">
        <v>43921</v>
      </c>
    </row>
    <row r="6" spans="2:13" x14ac:dyDescent="0.35">
      <c r="B6" s="118" t="s">
        <v>124</v>
      </c>
      <c r="C6" s="119"/>
      <c r="D6" s="120"/>
      <c r="E6" s="43">
        <v>189</v>
      </c>
      <c r="F6" s="43">
        <v>189</v>
      </c>
      <c r="G6" s="43">
        <v>189</v>
      </c>
      <c r="H6" s="43">
        <v>190</v>
      </c>
      <c r="I6" s="43">
        <v>227</v>
      </c>
      <c r="J6" s="43">
        <v>228</v>
      </c>
      <c r="K6" s="43">
        <v>231</v>
      </c>
      <c r="L6" s="44">
        <v>233</v>
      </c>
    </row>
    <row r="7" spans="2:13" ht="15" customHeight="1" x14ac:dyDescent="0.35">
      <c r="B7" s="113" t="s">
        <v>1</v>
      </c>
      <c r="C7" s="114"/>
      <c r="D7" s="8" t="s">
        <v>2</v>
      </c>
      <c r="E7" s="45" t="s">
        <v>3</v>
      </c>
      <c r="F7" s="45" t="s">
        <v>4</v>
      </c>
      <c r="G7" s="45" t="s">
        <v>5</v>
      </c>
      <c r="H7" s="45" t="s">
        <v>6</v>
      </c>
      <c r="I7" s="45" t="s">
        <v>7</v>
      </c>
      <c r="J7" s="45" t="s">
        <v>125</v>
      </c>
      <c r="K7" s="45" t="s">
        <v>126</v>
      </c>
      <c r="L7" s="45" t="s">
        <v>127</v>
      </c>
    </row>
    <row r="8" spans="2:13" ht="5.15" customHeight="1" x14ac:dyDescent="0.35"/>
    <row r="9" spans="2:13" x14ac:dyDescent="0.35">
      <c r="B9" s="10" t="s">
        <v>128</v>
      </c>
      <c r="C9" s="10"/>
      <c r="D9" s="46"/>
      <c r="E9" s="10"/>
      <c r="F9" s="10"/>
      <c r="G9" s="10"/>
      <c r="H9" s="10"/>
      <c r="I9" s="10"/>
    </row>
    <row r="10" spans="2:13" ht="15.75" customHeight="1" x14ac:dyDescent="0.35">
      <c r="B10" s="47" t="s">
        <v>129</v>
      </c>
      <c r="C10" s="48"/>
      <c r="D10" s="49" t="s">
        <v>10</v>
      </c>
      <c r="E10" s="50"/>
      <c r="F10" s="50"/>
      <c r="G10" s="50"/>
      <c r="H10" s="50"/>
      <c r="I10" s="51">
        <v>3655</v>
      </c>
      <c r="J10" s="51">
        <v>3504</v>
      </c>
      <c r="K10" s="51">
        <v>3384</v>
      </c>
      <c r="L10" s="51">
        <v>3405</v>
      </c>
    </row>
    <row r="11" spans="2:13" x14ac:dyDescent="0.35">
      <c r="B11" s="10" t="s">
        <v>130</v>
      </c>
      <c r="C11" s="10"/>
      <c r="D11" s="46"/>
      <c r="E11" s="10"/>
      <c r="F11" s="10"/>
      <c r="G11" s="10"/>
      <c r="H11" s="10"/>
      <c r="I11" s="10"/>
    </row>
    <row r="12" spans="2:13" s="27" customFormat="1" ht="14.25" customHeight="1" x14ac:dyDescent="0.35">
      <c r="B12" s="52" t="s">
        <v>131</v>
      </c>
      <c r="C12" s="53"/>
      <c r="D12" s="49" t="s">
        <v>14</v>
      </c>
      <c r="E12" s="51">
        <v>18211</v>
      </c>
      <c r="F12" s="51">
        <v>17855</v>
      </c>
      <c r="G12" s="51">
        <v>17514</v>
      </c>
      <c r="H12" s="51">
        <v>17209</v>
      </c>
      <c r="I12" s="51">
        <v>1094</v>
      </c>
      <c r="J12" s="51">
        <v>1085</v>
      </c>
      <c r="K12" s="51">
        <v>1077</v>
      </c>
      <c r="L12" s="51">
        <v>1073</v>
      </c>
      <c r="M12"/>
    </row>
    <row r="13" spans="2:13" x14ac:dyDescent="0.35">
      <c r="B13" s="54"/>
      <c r="C13" s="55" t="s">
        <v>132</v>
      </c>
      <c r="D13" s="49" t="s">
        <v>18</v>
      </c>
      <c r="E13" s="56">
        <v>13470</v>
      </c>
      <c r="F13" s="56">
        <v>13337</v>
      </c>
      <c r="G13" s="56">
        <v>13212</v>
      </c>
      <c r="H13" s="56">
        <v>13115</v>
      </c>
      <c r="I13" s="56">
        <v>673</v>
      </c>
      <c r="J13" s="56">
        <v>667</v>
      </c>
      <c r="K13" s="56">
        <v>661</v>
      </c>
      <c r="L13" s="56">
        <v>656</v>
      </c>
    </row>
    <row r="14" spans="2:13" x14ac:dyDescent="0.35">
      <c r="B14" s="57"/>
      <c r="C14" s="55" t="s">
        <v>133</v>
      </c>
      <c r="D14" s="49" t="s">
        <v>23</v>
      </c>
      <c r="E14" s="56">
        <v>4134</v>
      </c>
      <c r="F14" s="56">
        <v>4112</v>
      </c>
      <c r="G14" s="56">
        <v>4093</v>
      </c>
      <c r="H14" s="56">
        <v>4094</v>
      </c>
      <c r="I14" s="56">
        <v>420</v>
      </c>
      <c r="J14" s="56">
        <v>418</v>
      </c>
      <c r="K14" s="56">
        <v>417</v>
      </c>
      <c r="L14" s="56">
        <v>417</v>
      </c>
    </row>
    <row r="15" spans="2:13" s="27" customFormat="1" x14ac:dyDescent="0.35">
      <c r="B15" s="115" t="s">
        <v>134</v>
      </c>
      <c r="C15" s="116"/>
      <c r="D15" s="49" t="s">
        <v>26</v>
      </c>
      <c r="E15" s="58">
        <v>479</v>
      </c>
      <c r="F15" s="58">
        <v>509</v>
      </c>
      <c r="G15" s="58">
        <v>509</v>
      </c>
      <c r="H15" s="58">
        <v>474</v>
      </c>
      <c r="I15" s="51">
        <v>310</v>
      </c>
      <c r="J15" s="51">
        <v>341</v>
      </c>
      <c r="K15" s="51">
        <v>341</v>
      </c>
      <c r="L15" s="51">
        <v>319</v>
      </c>
      <c r="M15"/>
    </row>
    <row r="16" spans="2:13" ht="29" x14ac:dyDescent="0.35">
      <c r="B16" s="59"/>
      <c r="C16" s="55" t="s">
        <v>135</v>
      </c>
      <c r="D16" s="49" t="s">
        <v>30</v>
      </c>
      <c r="E16" s="56"/>
      <c r="F16" s="56"/>
      <c r="G16" s="56"/>
      <c r="H16" s="56"/>
      <c r="I16" s="56"/>
      <c r="J16" s="56"/>
      <c r="K16" s="56"/>
      <c r="L16" s="56"/>
    </row>
    <row r="17" spans="2:13" x14ac:dyDescent="0.35">
      <c r="B17" s="59"/>
      <c r="C17" s="55" t="s">
        <v>136</v>
      </c>
      <c r="D17" s="49" t="s">
        <v>34</v>
      </c>
      <c r="E17" s="56">
        <v>479</v>
      </c>
      <c r="F17" s="56">
        <v>509</v>
      </c>
      <c r="G17" s="56">
        <v>509</v>
      </c>
      <c r="H17" s="56">
        <v>474</v>
      </c>
      <c r="I17" s="56">
        <v>310</v>
      </c>
      <c r="J17" s="56">
        <v>341</v>
      </c>
      <c r="K17" s="56">
        <v>341</v>
      </c>
      <c r="L17" s="56">
        <v>319</v>
      </c>
    </row>
    <row r="18" spans="2:13" x14ac:dyDescent="0.35">
      <c r="B18" s="60"/>
      <c r="C18" s="55" t="s">
        <v>137</v>
      </c>
      <c r="D18" s="49" t="s">
        <v>39</v>
      </c>
      <c r="E18" s="56"/>
      <c r="F18" s="56"/>
      <c r="G18" s="56"/>
      <c r="H18" s="56"/>
      <c r="I18" s="56"/>
      <c r="J18" s="56"/>
      <c r="K18" s="56"/>
      <c r="L18" s="56"/>
    </row>
    <row r="19" spans="2:13" s="27" customFormat="1" x14ac:dyDescent="0.35">
      <c r="B19" s="117" t="s">
        <v>138</v>
      </c>
      <c r="C19" s="116"/>
      <c r="D19" s="49" t="s">
        <v>41</v>
      </c>
      <c r="E19" s="50"/>
      <c r="F19" s="50"/>
      <c r="G19" s="50"/>
      <c r="H19" s="50"/>
      <c r="I19" s="51"/>
      <c r="J19" s="51"/>
      <c r="K19" s="51"/>
      <c r="L19" s="51"/>
      <c r="M19"/>
    </row>
    <row r="20" spans="2:13" s="27" customFormat="1" x14ac:dyDescent="0.35">
      <c r="B20" s="115" t="s">
        <v>139</v>
      </c>
      <c r="C20" s="116"/>
      <c r="D20" s="49" t="s">
        <v>43</v>
      </c>
      <c r="E20" s="58">
        <v>570</v>
      </c>
      <c r="F20" s="58">
        <v>581</v>
      </c>
      <c r="G20" s="58">
        <v>586</v>
      </c>
      <c r="H20" s="58">
        <v>560</v>
      </c>
      <c r="I20" s="61">
        <v>346</v>
      </c>
      <c r="J20" s="61">
        <v>357</v>
      </c>
      <c r="K20" s="61">
        <v>362</v>
      </c>
      <c r="L20" s="61">
        <v>336</v>
      </c>
      <c r="M20"/>
    </row>
    <row r="21" spans="2:13" x14ac:dyDescent="0.35">
      <c r="B21" s="59"/>
      <c r="C21" s="55" t="s">
        <v>140</v>
      </c>
      <c r="D21" s="49" t="s">
        <v>45</v>
      </c>
      <c r="E21" s="51">
        <v>331</v>
      </c>
      <c r="F21" s="61">
        <v>340</v>
      </c>
      <c r="G21" s="61">
        <v>344</v>
      </c>
      <c r="H21" s="61">
        <v>318</v>
      </c>
      <c r="I21" s="51">
        <v>331</v>
      </c>
      <c r="J21" s="61">
        <v>340</v>
      </c>
      <c r="K21" s="61">
        <v>344</v>
      </c>
      <c r="L21" s="61">
        <v>318</v>
      </c>
    </row>
    <row r="22" spans="2:13" x14ac:dyDescent="0.35">
      <c r="B22" s="59"/>
      <c r="C22" s="55" t="s">
        <v>141</v>
      </c>
      <c r="D22" s="49" t="s">
        <v>47</v>
      </c>
      <c r="E22" s="51"/>
      <c r="F22" s="51"/>
      <c r="G22" s="51"/>
      <c r="H22" s="51"/>
      <c r="I22" s="61"/>
      <c r="J22" s="61"/>
      <c r="K22" s="61"/>
      <c r="L22" s="61"/>
    </row>
    <row r="23" spans="2:13" x14ac:dyDescent="0.35">
      <c r="B23" s="60"/>
      <c r="C23" s="55" t="s">
        <v>142</v>
      </c>
      <c r="D23" s="49" t="s">
        <v>50</v>
      </c>
      <c r="E23" s="51">
        <v>239</v>
      </c>
      <c r="F23" s="51">
        <v>241</v>
      </c>
      <c r="G23" s="51">
        <v>242</v>
      </c>
      <c r="H23" s="51">
        <v>242</v>
      </c>
      <c r="I23" s="61">
        <v>15</v>
      </c>
      <c r="J23" s="61">
        <v>17</v>
      </c>
      <c r="K23" s="61">
        <v>18</v>
      </c>
      <c r="L23" s="61">
        <v>18</v>
      </c>
    </row>
    <row r="24" spans="2:13" x14ac:dyDescent="0.35">
      <c r="B24" s="105" t="s">
        <v>143</v>
      </c>
      <c r="C24" s="106"/>
      <c r="D24" s="49" t="s">
        <v>52</v>
      </c>
      <c r="E24" s="51">
        <v>28</v>
      </c>
      <c r="F24" s="61">
        <v>29</v>
      </c>
      <c r="G24" s="61">
        <v>85</v>
      </c>
      <c r="H24" s="61">
        <v>72</v>
      </c>
      <c r="I24" s="51"/>
      <c r="J24" s="61"/>
      <c r="K24" s="61"/>
      <c r="L24" s="61"/>
    </row>
    <row r="25" spans="2:13" x14ac:dyDescent="0.35">
      <c r="B25" s="105" t="s">
        <v>144</v>
      </c>
      <c r="C25" s="106"/>
      <c r="D25" s="49" t="s">
        <v>57</v>
      </c>
      <c r="E25" s="51">
        <v>1209</v>
      </c>
      <c r="F25" s="51">
        <v>1132</v>
      </c>
      <c r="G25" s="51">
        <v>1116</v>
      </c>
      <c r="H25" s="51">
        <v>1125</v>
      </c>
      <c r="I25" s="51">
        <v>369</v>
      </c>
      <c r="J25" s="61">
        <v>333</v>
      </c>
      <c r="K25" s="61">
        <v>341</v>
      </c>
      <c r="L25" s="61">
        <v>355</v>
      </c>
    </row>
    <row r="26" spans="2:13" x14ac:dyDescent="0.35">
      <c r="B26" s="62" t="s">
        <v>145</v>
      </c>
      <c r="C26" s="62"/>
      <c r="D26" s="49" t="s">
        <v>59</v>
      </c>
      <c r="E26" s="50"/>
      <c r="F26" s="50"/>
      <c r="G26" s="50"/>
      <c r="H26" s="50"/>
      <c r="I26" s="63">
        <v>2119</v>
      </c>
      <c r="J26" s="63">
        <v>2116</v>
      </c>
      <c r="K26" s="63">
        <v>2121</v>
      </c>
      <c r="L26" s="63">
        <v>2083</v>
      </c>
    </row>
    <row r="27" spans="2:13" x14ac:dyDescent="0.35">
      <c r="B27" s="10" t="s">
        <v>146</v>
      </c>
      <c r="C27" s="10"/>
      <c r="D27" s="46"/>
      <c r="E27" s="10"/>
      <c r="F27" s="10"/>
      <c r="G27" s="10"/>
      <c r="H27" s="10"/>
      <c r="I27" s="10"/>
    </row>
    <row r="28" spans="2:13" x14ac:dyDescent="0.35">
      <c r="B28" s="105" t="s">
        <v>147</v>
      </c>
      <c r="C28" s="106"/>
      <c r="D28" s="49" t="s">
        <v>61</v>
      </c>
      <c r="E28" s="51">
        <v>103</v>
      </c>
      <c r="F28" s="61">
        <v>90</v>
      </c>
      <c r="G28" s="61">
        <v>101</v>
      </c>
      <c r="H28" s="61">
        <v>98</v>
      </c>
      <c r="I28" s="51">
        <v>0</v>
      </c>
      <c r="J28" s="61">
        <v>0</v>
      </c>
      <c r="K28" s="61">
        <v>0</v>
      </c>
      <c r="L28" s="61">
        <v>0</v>
      </c>
    </row>
    <row r="29" spans="2:13" x14ac:dyDescent="0.35">
      <c r="B29" s="105" t="s">
        <v>148</v>
      </c>
      <c r="C29" s="106"/>
      <c r="D29" s="49" t="s">
        <v>64</v>
      </c>
      <c r="E29" s="51">
        <v>169</v>
      </c>
      <c r="F29" s="61">
        <v>240</v>
      </c>
      <c r="G29" s="61">
        <v>218</v>
      </c>
      <c r="H29" s="61">
        <v>207</v>
      </c>
      <c r="I29" s="51">
        <v>90</v>
      </c>
      <c r="J29" s="61">
        <v>161</v>
      </c>
      <c r="K29" s="61">
        <v>138</v>
      </c>
      <c r="L29" s="61">
        <v>127</v>
      </c>
    </row>
    <row r="30" spans="2:13" x14ac:dyDescent="0.35">
      <c r="B30" s="105" t="s">
        <v>149</v>
      </c>
      <c r="C30" s="106"/>
      <c r="D30" s="49" t="s">
        <v>66</v>
      </c>
      <c r="E30" s="51">
        <v>105</v>
      </c>
      <c r="F30" s="61">
        <v>123</v>
      </c>
      <c r="G30" s="61">
        <v>122</v>
      </c>
      <c r="H30" s="61">
        <v>78</v>
      </c>
      <c r="I30" s="51">
        <v>105</v>
      </c>
      <c r="J30" s="61">
        <v>123</v>
      </c>
      <c r="K30" s="61">
        <v>122</v>
      </c>
      <c r="L30" s="61">
        <v>78</v>
      </c>
    </row>
    <row r="31" spans="2:13" ht="45" customHeight="1" x14ac:dyDescent="0.35">
      <c r="B31" s="105" t="s">
        <v>150</v>
      </c>
      <c r="C31" s="106"/>
      <c r="D31" s="49" t="s">
        <v>151</v>
      </c>
      <c r="E31" s="50"/>
      <c r="F31" s="50"/>
      <c r="G31" s="50"/>
      <c r="H31" s="50"/>
      <c r="I31" s="51"/>
      <c r="J31" s="61"/>
      <c r="K31" s="61"/>
      <c r="L31" s="61"/>
    </row>
    <row r="32" spans="2:13" x14ac:dyDescent="0.35">
      <c r="B32" s="105" t="s">
        <v>152</v>
      </c>
      <c r="C32" s="106"/>
      <c r="D32" s="49" t="s">
        <v>153</v>
      </c>
      <c r="E32" s="50"/>
      <c r="F32" s="50"/>
      <c r="G32" s="50"/>
      <c r="H32" s="50"/>
      <c r="I32" s="51"/>
      <c r="J32" s="61"/>
      <c r="K32" s="61"/>
      <c r="L32" s="61"/>
    </row>
    <row r="33" spans="2:12" x14ac:dyDescent="0.35">
      <c r="B33" s="111" t="s">
        <v>154</v>
      </c>
      <c r="C33" s="112"/>
      <c r="D33" s="49" t="s">
        <v>68</v>
      </c>
      <c r="E33" s="63">
        <v>377</v>
      </c>
      <c r="F33" s="63">
        <v>453</v>
      </c>
      <c r="G33" s="63">
        <v>441</v>
      </c>
      <c r="H33" s="63">
        <v>383</v>
      </c>
      <c r="I33" s="64">
        <v>195</v>
      </c>
      <c r="J33" s="64">
        <v>284</v>
      </c>
      <c r="K33" s="64">
        <v>260</v>
      </c>
      <c r="L33" s="64">
        <v>205</v>
      </c>
    </row>
    <row r="34" spans="2:12" x14ac:dyDescent="0.35">
      <c r="B34" s="105" t="s">
        <v>155</v>
      </c>
      <c r="C34" s="106"/>
      <c r="D34" s="49" t="s">
        <v>156</v>
      </c>
      <c r="E34" s="51"/>
      <c r="F34" s="51"/>
      <c r="G34" s="51"/>
      <c r="H34" s="51"/>
      <c r="I34" s="51"/>
      <c r="J34" s="51"/>
      <c r="K34" s="51"/>
      <c r="L34" s="51"/>
    </row>
    <row r="35" spans="2:12" x14ac:dyDescent="0.35">
      <c r="B35" s="105" t="s">
        <v>157</v>
      </c>
      <c r="C35" s="106"/>
      <c r="D35" s="49" t="s">
        <v>158</v>
      </c>
      <c r="E35" s="51"/>
      <c r="F35" s="51"/>
      <c r="G35" s="51"/>
      <c r="H35" s="51"/>
      <c r="I35" s="51"/>
      <c r="J35" s="51"/>
      <c r="K35" s="51"/>
      <c r="L35" s="51"/>
    </row>
    <row r="36" spans="2:12" x14ac:dyDescent="0.35">
      <c r="B36" s="105" t="s">
        <v>159</v>
      </c>
      <c r="C36" s="106"/>
      <c r="D36" s="49" t="s">
        <v>160</v>
      </c>
      <c r="E36" s="51">
        <v>338</v>
      </c>
      <c r="F36" s="51">
        <v>394</v>
      </c>
      <c r="G36" s="51">
        <v>425</v>
      </c>
      <c r="H36" s="51">
        <v>383</v>
      </c>
      <c r="I36" s="51">
        <v>211</v>
      </c>
      <c r="J36" s="51">
        <v>249</v>
      </c>
      <c r="K36" s="51">
        <v>249</v>
      </c>
      <c r="L36" s="51">
        <v>205</v>
      </c>
    </row>
    <row r="37" spans="2:12" x14ac:dyDescent="0.35">
      <c r="B37" s="65" t="s">
        <v>161</v>
      </c>
      <c r="C37" s="66"/>
      <c r="D37" s="67" t="s">
        <v>91</v>
      </c>
      <c r="E37" s="50"/>
      <c r="F37" s="50"/>
      <c r="G37" s="50"/>
      <c r="H37" s="50"/>
      <c r="I37" s="68">
        <v>3655</v>
      </c>
      <c r="J37" s="68">
        <v>3504</v>
      </c>
      <c r="K37" s="68">
        <v>3384</v>
      </c>
      <c r="L37" s="69">
        <v>3405</v>
      </c>
    </row>
    <row r="38" spans="2:12" x14ac:dyDescent="0.35">
      <c r="B38" s="70" t="s">
        <v>162</v>
      </c>
      <c r="C38" s="71"/>
      <c r="D38" s="67" t="s">
        <v>93</v>
      </c>
      <c r="E38" s="50"/>
      <c r="F38" s="50"/>
      <c r="G38" s="50"/>
      <c r="H38" s="50"/>
      <c r="I38" s="72">
        <v>2014</v>
      </c>
      <c r="J38" s="72">
        <v>1893</v>
      </c>
      <c r="K38" s="72">
        <v>1939</v>
      </c>
      <c r="L38" s="73">
        <v>1920</v>
      </c>
    </row>
    <row r="39" spans="2:12" x14ac:dyDescent="0.35">
      <c r="B39" s="74" t="s">
        <v>163</v>
      </c>
      <c r="C39" s="75"/>
      <c r="D39" s="67" t="s">
        <v>95</v>
      </c>
      <c r="E39" s="50"/>
      <c r="F39" s="50"/>
      <c r="G39" s="50"/>
      <c r="H39" s="50"/>
      <c r="I39" s="76">
        <v>1.8475999999999999</v>
      </c>
      <c r="J39" s="76">
        <v>1.8685</v>
      </c>
      <c r="K39" s="76">
        <v>1.7751999999999999</v>
      </c>
      <c r="L39" s="77">
        <v>1.7985</v>
      </c>
    </row>
    <row r="41" spans="2:12" ht="47.5" customHeight="1" x14ac:dyDescent="0.35">
      <c r="B41" s="107" t="s">
        <v>168</v>
      </c>
      <c r="C41" s="108"/>
      <c r="D41" s="108"/>
      <c r="E41" s="108"/>
      <c r="F41" s="108"/>
      <c r="G41" s="108"/>
      <c r="H41" s="108"/>
      <c r="I41" s="108"/>
      <c r="J41" s="108"/>
      <c r="K41" s="108"/>
      <c r="L41" s="109"/>
    </row>
    <row r="43" spans="2:12" ht="44.25" customHeight="1" x14ac:dyDescent="0.35">
      <c r="E43" s="110"/>
      <c r="F43" s="110"/>
      <c r="G43" s="110"/>
      <c r="H43" s="110"/>
      <c r="I43" s="110"/>
    </row>
  </sheetData>
  <mergeCells count="23">
    <mergeCell ref="B6:D6"/>
    <mergeCell ref="B2:L2"/>
    <mergeCell ref="B4:D4"/>
    <mergeCell ref="E4:H4"/>
    <mergeCell ref="I4:L4"/>
    <mergeCell ref="B5:D5"/>
    <mergeCell ref="B33:C33"/>
    <mergeCell ref="B7:C7"/>
    <mergeCell ref="B15:C15"/>
    <mergeCell ref="B19:C19"/>
    <mergeCell ref="B20:C20"/>
    <mergeCell ref="B24:C24"/>
    <mergeCell ref="B25:C25"/>
    <mergeCell ref="B28:C28"/>
    <mergeCell ref="B29:C29"/>
    <mergeCell ref="B30:C30"/>
    <mergeCell ref="B31:C31"/>
    <mergeCell ref="B32:C32"/>
    <mergeCell ref="B34:C34"/>
    <mergeCell ref="B35:C35"/>
    <mergeCell ref="B36:C36"/>
    <mergeCell ref="B41:L41"/>
    <mergeCell ref="E43:I43"/>
  </mergeCells>
  <pageMargins left="0.7" right="0.7" top="0.75" bottom="0.75" header="0.3" footer="0.3"/>
  <pageSetup paperSize="9" orientation="landscape" r:id="rId1"/>
  <headerFooter>
    <oddFooter>&amp;C&amp;1#&amp;"Calibri"&amp;10&amp;K000000Internal</oddFooter>
  </headerFooter>
  <ignoredErrors>
    <ignoredError sqref="D8: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KM1</vt:lpstr>
      <vt:lpstr>OV1</vt:lpstr>
      <vt:lpstr>CR8</vt:lpstr>
      <vt:lpstr>LIQ1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Git Man</dc:creator>
  <cp:lastModifiedBy>DE VOS Jacintha</cp:lastModifiedBy>
  <dcterms:created xsi:type="dcterms:W3CDTF">2021-03-10T15:12:02Z</dcterms:created>
  <dcterms:modified xsi:type="dcterms:W3CDTF">2021-06-13T21:21:32Z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2021-05-21T09:00:06Z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0305f920-73dd-4e94-a889-8b8702405d8f</vt:lpwstr>
  </property>
  <property fmtid="{D5CDD505-2E9C-101B-9397-08002B2CF9AE}" pid="8" name="MSIP_Label_4ce06370-c5ca-4299-8630-fc986cd3cb5e_ContentBits">
    <vt:lpwstr>2</vt:lpwstr>
  </property>
</Properties>
</file>